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511E1D4A-A880-48F7-AC05-204A1BFFBB8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ntrag" sheetId="1" r:id="rId1"/>
    <sheet name="Tarifgebiete ÖPNV" sheetId="2" state="hidden" r:id="rId2"/>
  </sheets>
  <externalReferences>
    <externalReference r:id="rId3"/>
  </externalReferences>
  <definedNames>
    <definedName name="Preisstufe">'[1]Antrag '!$D$132:$D$139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5" i="1" l="1"/>
  <c r="C30" i="2" l="1"/>
  <c r="B39" i="1" l="1"/>
  <c r="B40" i="1"/>
  <c r="B38" i="1"/>
  <c r="D45" i="1" l="1"/>
  <c r="B44" i="1"/>
  <c r="B43" i="1"/>
  <c r="B42" i="1"/>
  <c r="B41" i="1"/>
  <c r="B38" i="2"/>
  <c r="C38" i="2"/>
  <c r="D19" i="2" s="1"/>
  <c r="I7" i="2" l="1"/>
  <c r="I8" i="2"/>
  <c r="I9" i="2"/>
  <c r="I10" i="2"/>
  <c r="I11" i="2"/>
  <c r="I12" i="2"/>
  <c r="I13" i="2"/>
  <c r="I14" i="2"/>
  <c r="I6" i="2"/>
  <c r="E39" i="1" l="1"/>
  <c r="E40" i="1"/>
  <c r="E41" i="1"/>
  <c r="E42" i="1"/>
  <c r="E43" i="1"/>
  <c r="E44" i="1"/>
  <c r="E38" i="1"/>
  <c r="AB39" i="1" l="1"/>
  <c r="W39" i="1"/>
  <c r="AB26" i="1"/>
  <c r="W26" i="1"/>
  <c r="AB13" i="1"/>
  <c r="W13" i="1"/>
  <c r="I29" i="1" l="1"/>
  <c r="F29" i="1"/>
  <c r="I32" i="1"/>
  <c r="I28" i="1"/>
  <c r="B45" i="1" l="1"/>
  <c r="D49" i="1"/>
  <c r="J11" i="1"/>
  <c r="AD8" i="1" l="1"/>
  <c r="A8" i="2" l="1"/>
  <c r="A7" i="2"/>
  <c r="A6" i="2"/>
  <c r="A5" i="2"/>
  <c r="F28" i="1" l="1"/>
  <c r="F32" i="1"/>
  <c r="I52" i="1"/>
  <c r="D51" i="1" l="1"/>
  <c r="D52" i="1" s="1"/>
  <c r="J10" i="2" l="1"/>
  <c r="K10" i="2" s="1"/>
  <c r="J12" i="2"/>
  <c r="K12" i="2" s="1"/>
  <c r="J7" i="2"/>
  <c r="K7" i="2" s="1"/>
  <c r="J8" i="2"/>
  <c r="K8" i="2" s="1"/>
  <c r="J14" i="2"/>
  <c r="K14" i="2" s="1"/>
  <c r="J9" i="2"/>
  <c r="K9" i="2" s="1"/>
  <c r="J11" i="2"/>
  <c r="K11" i="2" s="1"/>
  <c r="J13" i="2"/>
  <c r="K13" i="2" s="1"/>
  <c r="J6" i="2"/>
  <c r="K6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J12" authorId="0" shapeId="0" xr:uid="{00000000-0006-0000-0000-000001000000}">
      <text>
        <r>
          <rPr>
            <sz val="8"/>
            <color indexed="81"/>
            <rFont val="Tahoma"/>
            <family val="2"/>
          </rPr>
          <t>Handelt es sich um den ersten jemals gestellten Antrag, dann bitte hier ein X setzen. Bitte beachten Sie die Information in der Anleitung für Erstanträge!</t>
        </r>
      </text>
    </comment>
    <comment ref="B23" authorId="0" shapeId="0" xr:uid="{00000000-0006-0000-0000-000002000000}">
      <text>
        <r>
          <rPr>
            <sz val="9"/>
            <color indexed="81"/>
            <rFont val="Segoe UI"/>
            <family val="2"/>
          </rPr>
          <t>Bei Wechsel des Wohnsitzes während des Semesters ist hier der Monat des Wechsels einzutragen!</t>
        </r>
      </text>
    </comment>
    <comment ref="F27" authorId="0" shapeId="0" xr:uid="{00000000-0006-0000-0000-000003000000}">
      <text>
        <r>
          <rPr>
            <b/>
            <sz val="9"/>
            <color indexed="81"/>
            <rFont val="Segoe UI"/>
            <family val="2"/>
          </rPr>
          <t>Auswahl der Preisstufe!</t>
        </r>
        <r>
          <rPr>
            <sz val="9"/>
            <color indexed="81"/>
            <rFont val="Segoe UI"/>
            <family val="2"/>
          </rPr>
          <t xml:space="preserve">
Hier ist die Perisstufe Ihres Verkehrsverbundes auszuwählen!
(siehe Ticket/ Vertrag)
Die Preisstufe 8 gilt nur bei Tarifen außerhalb des VRS-Tarifverbundes!</t>
        </r>
      </text>
    </comment>
    <comment ref="I27" authorId="0" shapeId="0" xr:uid="{00000000-0006-0000-0000-000004000000}">
      <text>
        <r>
          <rPr>
            <b/>
            <sz val="9"/>
            <color indexed="81"/>
            <rFont val="Segoe UI"/>
            <family val="2"/>
          </rPr>
          <t>Auswahl der Preisstufe!</t>
        </r>
        <r>
          <rPr>
            <sz val="9"/>
            <color indexed="81"/>
            <rFont val="Segoe UI"/>
            <family val="2"/>
          </rPr>
          <t xml:space="preserve">
Hier ist die Perisstufe Ihres Verkehrsverbundes auszuwählen!
(siehe Ticket/ Vertrag)
Die Preisstufe 8 gilt nur bei Tarifen außerhalb des VRS-Tarifverbundes!</t>
        </r>
      </text>
    </comment>
    <comment ref="F31" authorId="0" shapeId="0" xr:uid="{00000000-0006-0000-0000-000005000000}">
      <text>
        <r>
          <rPr>
            <sz val="8"/>
            <color indexed="81"/>
            <rFont val="Tahoma"/>
            <family val="2"/>
          </rPr>
          <t>Hier ist die</t>
        </r>
        <r>
          <rPr>
            <b/>
            <sz val="8"/>
            <color indexed="81"/>
            <rFont val="Tahoma"/>
            <family val="2"/>
          </rPr>
          <t xml:space="preserve"> kürzeste</t>
        </r>
        <r>
          <rPr>
            <sz val="8"/>
            <color indexed="81"/>
            <rFont val="Tahoma"/>
            <family val="2"/>
          </rPr>
          <t xml:space="preserve"> Entfernung </t>
        </r>
        <r>
          <rPr>
            <b/>
            <sz val="8"/>
            <color indexed="81"/>
            <rFont val="Tahoma"/>
            <family val="2"/>
          </rPr>
          <t>zu Fuß</t>
        </r>
        <r>
          <rPr>
            <sz val="8"/>
            <color indexed="81"/>
            <rFont val="Tahoma"/>
            <family val="2"/>
          </rPr>
          <t xml:space="preserve"> lt. Routenplaner zur Rheinischen Akademie einzutragen (Zahlenwert z.B. 7,4). Routenplanerausdruck als Beleg ist nur bei </t>
        </r>
        <r>
          <rPr>
            <b/>
            <sz val="8"/>
            <color indexed="81"/>
            <rFont val="Tahoma"/>
            <family val="2"/>
          </rPr>
          <t>Erstantrag oder Wohnsitzwechse</t>
        </r>
        <r>
          <rPr>
            <sz val="8"/>
            <color indexed="81"/>
            <rFont val="Tahoma"/>
            <family val="2"/>
          </rPr>
          <t>l  beizufügen.</t>
        </r>
      </text>
    </comment>
    <comment ref="I31" authorId="0" shapeId="0" xr:uid="{00000000-0006-0000-0000-000006000000}">
      <text>
        <r>
          <rPr>
            <sz val="8"/>
            <color indexed="81"/>
            <rFont val="Tahoma"/>
            <family val="2"/>
          </rPr>
          <t>Hier ist die</t>
        </r>
        <r>
          <rPr>
            <b/>
            <sz val="8"/>
            <color indexed="81"/>
            <rFont val="Tahoma"/>
            <family val="2"/>
          </rPr>
          <t xml:space="preserve"> kürzeste</t>
        </r>
        <r>
          <rPr>
            <sz val="8"/>
            <color indexed="81"/>
            <rFont val="Tahoma"/>
            <family val="2"/>
          </rPr>
          <t xml:space="preserve"> Entfernung </t>
        </r>
        <r>
          <rPr>
            <b/>
            <sz val="8"/>
            <color indexed="81"/>
            <rFont val="Tahoma"/>
            <family val="2"/>
          </rPr>
          <t>zu Fuß</t>
        </r>
        <r>
          <rPr>
            <sz val="8"/>
            <color indexed="81"/>
            <rFont val="Tahoma"/>
            <family val="2"/>
          </rPr>
          <t xml:space="preserve"> lt. Routenplaner zur Rheinischen Akademie einzutragen (Zahlenwert z.B. 7,4). Routenplanerausdruck als Beleg ist nur bei </t>
        </r>
        <r>
          <rPr>
            <b/>
            <sz val="8"/>
            <color indexed="81"/>
            <rFont val="Tahoma"/>
            <family val="2"/>
          </rPr>
          <t>Erstantrag oder Wohnsitzwechse</t>
        </r>
        <r>
          <rPr>
            <sz val="8"/>
            <color indexed="81"/>
            <rFont val="Tahoma"/>
            <family val="2"/>
          </rPr>
          <t>l  beizufügen.</t>
        </r>
      </text>
    </comment>
    <comment ref="D38" authorId="0" shapeId="0" xr:uid="{00000000-0006-0000-0000-000007000000}">
      <text>
        <r>
          <rPr>
            <b/>
            <sz val="9"/>
            <color indexed="81"/>
            <rFont val="Segoe UI"/>
            <family val="2"/>
          </rPr>
          <t>In dieser Spalte sind die tatsächlichen Ticketpreise bzw. maximalen Erstattungspreise einzutragen, in den Monaten in denen Öffentliche Verkehrsmittel genutzt wurden.
Wenn nichts beantragt wird, dann 0 eingeben!</t>
        </r>
      </text>
    </comment>
    <comment ref="D39" authorId="0" shapeId="0" xr:uid="{00000000-0006-0000-0000-000008000000}">
      <text>
        <r>
          <rPr>
            <sz val="9"/>
            <color indexed="81"/>
            <rFont val="Segoe UI"/>
            <family val="2"/>
          </rPr>
          <t xml:space="preserve">
</t>
        </r>
      </text>
    </comment>
    <comment ref="D40" authorId="0" shapeId="0" xr:uid="{00000000-0006-0000-0000-000009000000}">
      <text>
        <r>
          <rPr>
            <b/>
            <sz val="9"/>
            <color indexed="81"/>
            <rFont val="Segoe UI"/>
            <family val="2"/>
          </rPr>
          <t>In dieser Spalte sind die tatsächlichen Ticketpreise bzw. maximalen Erstattungspreise einzutragen, in den Monaten in denen Öffentliche Verkehrsmittel genutzt wurden.
Wenn nichts beantragt wird, dann 0 eingeben!</t>
        </r>
      </text>
    </comment>
    <comment ref="D41" authorId="0" shapeId="0" xr:uid="{00000000-0006-0000-0000-00000A000000}">
      <text>
        <r>
          <rPr>
            <b/>
            <sz val="9"/>
            <color indexed="81"/>
            <rFont val="Segoe UI"/>
            <family val="2"/>
          </rPr>
          <t>In dieser Spalte sind die tatsächlichen Ticketpreise bzw. maximalen Erstattungspreise einzutragen, in den Monaten in denen Öffentliche Verkehrsmittel genutzt wurden.
Wenn nichts beantragt wird, dann 0 eingeben!</t>
        </r>
      </text>
    </comment>
    <comment ref="D42" authorId="0" shapeId="0" xr:uid="{00000000-0006-0000-0000-00000B000000}">
      <text>
        <r>
          <rPr>
            <b/>
            <sz val="9"/>
            <color indexed="81"/>
            <rFont val="Segoe UI"/>
            <family val="2"/>
          </rPr>
          <t>In dieser Spalte sind die tatsächlichen Ticketpreise bzw. maximalen Erstattungspreise einzutragen, in den Monaten in denen Öffentliche Verkehrsmittel genutzt wurden.
Wenn nichts beantragt wird, dann 0 eingeben!</t>
        </r>
      </text>
    </comment>
    <comment ref="D43" authorId="0" shapeId="0" xr:uid="{00000000-0006-0000-0000-00000C000000}">
      <text>
        <r>
          <rPr>
            <b/>
            <sz val="9"/>
            <color indexed="81"/>
            <rFont val="Segoe UI"/>
            <family val="2"/>
          </rPr>
          <t>In dieser Spalte sind die tatsächlichen Ticketpreise bzw. maximalen Erstattungspreise einzutragen, in den Monaten in denen Öffentliche Verkehrsmittel genutzt wurden.
Wenn nichts beantragt wird, dann 0 eingeben!</t>
        </r>
      </text>
    </comment>
    <comment ref="D44" authorId="0" shapeId="0" xr:uid="{00000000-0006-0000-0000-00000D000000}">
      <text>
        <r>
          <rPr>
            <b/>
            <sz val="9"/>
            <color indexed="81"/>
            <rFont val="Segoe UI"/>
            <family val="2"/>
          </rPr>
          <t>In dieser Spalte sind die tatsächlichen Ticketpreise bzw. maximalen Erstattungspreise einzutragen, in den Monaten in denen Öffentliche Verkehrsmittel genutzt wurden.
Wenn nichts beantragt wird, dann 0 eingeben!</t>
        </r>
      </text>
    </comment>
  </commentList>
</comments>
</file>

<file path=xl/sharedStrings.xml><?xml version="1.0" encoding="utf-8"?>
<sst xmlns="http://schemas.openxmlformats.org/spreadsheetml/2006/main" count="134" uniqueCount="127">
  <si>
    <t>Antrag auf Schülerfahrkostenerstattung</t>
  </si>
  <si>
    <t>(Unvollständige und fehlerhafte Anträge gelten als nicht abgegeben)</t>
  </si>
  <si>
    <t>Rheinische Akademie Köln gGmbH - Berufskolleg</t>
  </si>
  <si>
    <t>- Höhere Berufsfachschule für Technik -</t>
  </si>
  <si>
    <t>Vogelsanger Straße 295</t>
  </si>
  <si>
    <t>50825 Köln</t>
  </si>
  <si>
    <t>1. Schülernummer</t>
  </si>
  <si>
    <t xml:space="preserve">2. Name </t>
  </si>
  <si>
    <t>3. Wohnsitz während der Ausbildung</t>
  </si>
  <si>
    <t xml:space="preserve">   Vorname</t>
  </si>
  <si>
    <t xml:space="preserve">Straße </t>
  </si>
  <si>
    <t xml:space="preserve">   Straße </t>
  </si>
  <si>
    <t>PLZ</t>
  </si>
  <si>
    <t xml:space="preserve">   PLZ</t>
  </si>
  <si>
    <t>Ort</t>
  </si>
  <si>
    <t xml:space="preserve">   Ort</t>
  </si>
  <si>
    <t xml:space="preserve">Bundesland </t>
  </si>
  <si>
    <t xml:space="preserve">   Bundesland </t>
  </si>
  <si>
    <t>4. Wohnsitzwechsel während des Semesters</t>
  </si>
  <si>
    <t>ja (X)</t>
  </si>
  <si>
    <t>Klasse:</t>
  </si>
  <si>
    <t>Erstantrag (X)</t>
  </si>
  <si>
    <r>
      <t>5. Ich benutze für die Fahrt zur Schule:</t>
    </r>
    <r>
      <rPr>
        <sz val="12"/>
        <rFont val="Wingdings"/>
        <charset val="2"/>
      </rPr>
      <t/>
    </r>
  </si>
  <si>
    <t>Öffentliche Verkehrsmittel</t>
  </si>
  <si>
    <t xml:space="preserve">sonstige Tarife: (8) </t>
  </si>
  <si>
    <t>(kürzeste Verbindung zu Fuß)</t>
  </si>
  <si>
    <t>km</t>
  </si>
  <si>
    <t>Preistufen</t>
  </si>
  <si>
    <t>Monat</t>
  </si>
  <si>
    <t>Eigenanteil</t>
  </si>
  <si>
    <t>Maximal</t>
  </si>
  <si>
    <t>komplett</t>
  </si>
  <si>
    <t>Euro</t>
  </si>
  <si>
    <t>Erst.-Pauschale/km</t>
  </si>
  <si>
    <t>Auto</t>
  </si>
  <si>
    <t>Motorrad</t>
  </si>
  <si>
    <t>pro Mitfahrer</t>
  </si>
  <si>
    <t>Tage</t>
  </si>
  <si>
    <t>Verkehrsmittel</t>
  </si>
  <si>
    <t>Öffentliche Verkehrsmittel oder Auto</t>
  </si>
  <si>
    <t>Öffentliche Verkehrsmittel oder Motorrad</t>
  </si>
  <si>
    <t>Summe</t>
  </si>
  <si>
    <t xml:space="preserve">Gemäß dem zur Zeit gültigen Schülerfahrkostenerstattungsgesetz nebst den </t>
  </si>
  <si>
    <t xml:space="preserve">Verwaltungsvorschriften und Durchführungsverordnungen bitte ich um Erstattung der </t>
  </si>
  <si>
    <t xml:space="preserve">in der vorstehenden Zeit entstandenen Fahrkosten. </t>
  </si>
  <si>
    <t>Die Fahrkarten sind als Belege auf der beiliegenden Anlage übersichtlich aufgeklebt</t>
  </si>
  <si>
    <t>und beigefügt.</t>
  </si>
  <si>
    <t xml:space="preserve">Ich erkläre an Eides statt, dass die oben gemachten Angaben der Wahrheit </t>
  </si>
  <si>
    <t>entsprechen, die Fahrkosten tatsächlich entstanden sind und von dritter Seite nicht</t>
  </si>
  <si>
    <t>erstattet werden.</t>
  </si>
  <si>
    <t>Den Erstattungsbetrag bitte ich zu überweisen an:</t>
  </si>
  <si>
    <t>IBAN:</t>
  </si>
  <si>
    <t>BIC:</t>
  </si>
  <si>
    <t xml:space="preserve">Kontoinhaber </t>
  </si>
  <si>
    <t xml:space="preserve">PLZ/Ort </t>
  </si>
  <si>
    <t>Meine Angaben hinsichtlich meiner Anschrift, benutztes Verkehrsmittel, Tarifzone, Entfernung, haben sich</t>
  </si>
  <si>
    <t xml:space="preserve">gegenüber meinem letzten Antrag nicht verändert bzw. bei Veränderungen habe ich alle für die Berechnung </t>
  </si>
  <si>
    <t>notwendigen neuen Anlagen wie Routenplanerausdruck, Tarifauskunft ÖVM etc. beigefügt.</t>
  </si>
  <si>
    <t xml:space="preserve">Ort/Datum </t>
  </si>
  <si>
    <t>Unterschrift Antragsteller (Schüler)</t>
  </si>
  <si>
    <t>Wird von der Schule ausgefüllt!</t>
  </si>
  <si>
    <t>Die / der Schüler / in</t>
  </si>
  <si>
    <t>besuchte im</t>
  </si>
  <si>
    <t>Erstattungszeitraum ununterbrochen vom</t>
  </si>
  <si>
    <t>bis</t>
  </si>
  <si>
    <t>die Höhere Berufsfachschule für Technik.</t>
  </si>
  <si>
    <t>Fehltage</t>
  </si>
  <si>
    <t>Fachrichtung _________________________________ Klasse ______________</t>
  </si>
  <si>
    <t>Stempel der Schule</t>
  </si>
  <si>
    <t>Unterschrift</t>
  </si>
  <si>
    <t>Name der Bank</t>
  </si>
  <si>
    <t>1b</t>
  </si>
  <si>
    <t xml:space="preserve">Preisstufen </t>
  </si>
  <si>
    <t>2b</t>
  </si>
  <si>
    <t xml:space="preserve">     erstattung ohne Eigenanteil</t>
  </si>
  <si>
    <t xml:space="preserve">     erstattung lt. Nachweisen</t>
  </si>
  <si>
    <t xml:space="preserve">     (nachweislich)</t>
  </si>
  <si>
    <t>(vom Schüler einzutragen)</t>
  </si>
  <si>
    <t>für</t>
  </si>
  <si>
    <t xml:space="preserve">Summe </t>
  </si>
  <si>
    <r>
      <t xml:space="preserve">*) </t>
    </r>
    <r>
      <rPr>
        <sz val="9"/>
        <rFont val="Arial"/>
        <family val="2"/>
      </rPr>
      <t xml:space="preserve">bei Tarifen </t>
    </r>
    <r>
      <rPr>
        <u/>
        <sz val="9"/>
        <rFont val="Arial"/>
        <family val="2"/>
      </rPr>
      <t>außerhalb VRS</t>
    </r>
    <r>
      <rPr>
        <b/>
        <u/>
        <sz val="9"/>
        <rFont val="Arial"/>
        <family val="2"/>
      </rPr>
      <t xml:space="preserve"> (8)</t>
    </r>
    <r>
      <rPr>
        <b/>
        <sz val="9"/>
        <rFont val="Arial"/>
        <family val="2"/>
      </rPr>
      <t xml:space="preserve"> </t>
    </r>
    <r>
      <rPr>
        <sz val="9"/>
        <rFont val="Arial"/>
        <family val="2"/>
      </rPr>
      <t xml:space="preserve">sind betragliche Abweichungen möglich, deshalb </t>
    </r>
    <r>
      <rPr>
        <b/>
        <sz val="9"/>
        <rFont val="Arial"/>
        <family val="2"/>
      </rPr>
      <t>immer</t>
    </r>
    <r>
      <rPr>
        <sz val="9"/>
        <rFont val="Arial"/>
        <family val="2"/>
      </rPr>
      <t xml:space="preserve"> einen Nachweis über die </t>
    </r>
  </si>
  <si>
    <r>
      <t>jeweils günstigsten Azubi- Fahrkarten (für</t>
    </r>
    <r>
      <rPr>
        <b/>
        <sz val="9"/>
        <rFont val="Arial"/>
        <family val="2"/>
      </rPr>
      <t xml:space="preserve"> Tages-, 4-er-, Wochen-, Monatskarte, „Azubi-Ticket“</t>
    </r>
    <r>
      <rPr>
        <sz val="9"/>
        <rFont val="Arial"/>
        <family val="2"/>
      </rPr>
      <t xml:space="preserve"> etc.) beifügen! </t>
    </r>
  </si>
  <si>
    <r>
      <rPr>
        <b/>
        <sz val="11"/>
        <color theme="1"/>
        <rFont val="Calibri"/>
        <family val="2"/>
        <scheme val="minor"/>
      </rPr>
      <t>8.</t>
    </r>
    <r>
      <rPr>
        <sz val="11"/>
        <color theme="1"/>
        <rFont val="Calibri"/>
        <family val="2"/>
        <scheme val="minor"/>
      </rPr>
      <t xml:space="preserve"> Maximale Fahrkosten-</t>
    </r>
  </si>
  <si>
    <r>
      <rPr>
        <b/>
        <sz val="11"/>
        <color theme="1"/>
        <rFont val="Calibri"/>
        <family val="2"/>
        <scheme val="minor"/>
      </rPr>
      <t>9.</t>
    </r>
    <r>
      <rPr>
        <sz val="11"/>
        <color theme="1"/>
        <rFont val="Calibri"/>
        <family val="2"/>
        <scheme val="minor"/>
      </rPr>
      <t xml:space="preserve"> </t>
    </r>
    <r>
      <rPr>
        <u/>
        <sz val="11"/>
        <color theme="1"/>
        <rFont val="Calibri"/>
        <family val="2"/>
        <scheme val="minor"/>
      </rPr>
      <t>Beantragte</t>
    </r>
    <r>
      <rPr>
        <sz val="11"/>
        <color theme="1"/>
        <rFont val="Calibri"/>
        <family val="2"/>
        <scheme val="minor"/>
      </rPr>
      <t xml:space="preserve"> Fahrkosten-</t>
    </r>
  </si>
  <si>
    <t xml:space="preserve">abzügl. Eigenanteil:     </t>
  </si>
  <si>
    <t>Voraussichtliche Erstattung</t>
  </si>
  <si>
    <t>Wird von der Schule ausgefüllt:</t>
  </si>
  <si>
    <t xml:space="preserve">Tatsächl. Gesamtbetrag:  </t>
  </si>
  <si>
    <t>abzügl. Eigenanteil:</t>
  </si>
  <si>
    <t>(das Formular nur beifügen, wenn Fahrkarten aufgeklebt wurden!)</t>
  </si>
  <si>
    <t xml:space="preserve">Schülernummer:   </t>
  </si>
  <si>
    <t xml:space="preserve"> Klasse:</t>
  </si>
  <si>
    <t xml:space="preserve"> </t>
  </si>
  <si>
    <t>Name:</t>
  </si>
  <si>
    <t>Vorname:</t>
  </si>
  <si>
    <t xml:space="preserve">11. Gesamterstattung: </t>
  </si>
  <si>
    <t>Seite 1 von 3</t>
  </si>
  <si>
    <t>Seite 2 von 3</t>
  </si>
  <si>
    <t>Seite 3 von 3</t>
  </si>
  <si>
    <r>
      <rPr>
        <b/>
        <sz val="11"/>
        <color theme="1"/>
        <rFont val="Calibri"/>
        <family val="2"/>
        <scheme val="minor"/>
      </rPr>
      <t xml:space="preserve">12. </t>
    </r>
    <r>
      <rPr>
        <sz val="11"/>
        <color theme="1"/>
        <rFont val="Calibri"/>
        <family val="2"/>
        <scheme val="minor"/>
      </rPr>
      <t xml:space="preserve">Bankverbindung </t>
    </r>
  </si>
  <si>
    <t>Preisstufen und Unterrichtstage Praktikumsklassen</t>
  </si>
  <si>
    <t>Klasse</t>
  </si>
  <si>
    <t>Anlage zum Fahrkostenantrag</t>
  </si>
  <si>
    <t>August</t>
  </si>
  <si>
    <t>September</t>
  </si>
  <si>
    <t>Oktober</t>
  </si>
  <si>
    <t>November</t>
  </si>
  <si>
    <t>Dezember</t>
  </si>
  <si>
    <t>Januar</t>
  </si>
  <si>
    <t>(DB, etc., wenn diese außerhalb VRS Tarifnetzes)</t>
  </si>
  <si>
    <r>
      <t>6.</t>
    </r>
    <r>
      <rPr>
        <sz val="10"/>
        <rFont val="Times New Roman"/>
        <family val="1"/>
      </rPr>
      <t xml:space="preserve"> </t>
    </r>
    <r>
      <rPr>
        <b/>
        <sz val="10"/>
        <rFont val="Arial"/>
        <family val="2"/>
      </rPr>
      <t>VRS Preisstufe zur Schule:</t>
    </r>
    <r>
      <rPr>
        <sz val="10"/>
        <rFont val="Arial"/>
        <family val="2"/>
      </rPr>
      <t xml:space="preserve"> (1b), (2b), (3, (4) .....(7)</t>
    </r>
  </si>
  <si>
    <r>
      <rPr>
        <b/>
        <sz val="11"/>
        <color theme="1"/>
        <rFont val="Calibri"/>
        <family val="2"/>
        <scheme val="minor"/>
      </rPr>
      <t>7. Weglänge zur Schule</t>
    </r>
    <r>
      <rPr>
        <sz val="11"/>
        <color theme="1"/>
        <rFont val="Calibri"/>
        <family val="2"/>
        <scheme val="minor"/>
      </rPr>
      <t xml:space="preserve"> lt. Routenplaner</t>
    </r>
  </si>
  <si>
    <t>6a…. zum Betriebspraktikum</t>
  </si>
  <si>
    <t>7a. … zum Betriebspraktikum</t>
  </si>
  <si>
    <t>Juli</t>
  </si>
  <si>
    <t>ÖPNV *)</t>
  </si>
  <si>
    <t xml:space="preserve">Max. Gesamtbetrag ÖPNV:    </t>
  </si>
  <si>
    <r>
      <t>10.</t>
    </r>
    <r>
      <rPr>
        <sz val="10"/>
        <rFont val="Arial"/>
        <family val="2"/>
      </rPr>
      <t xml:space="preserve"> Max. Erstattungsbetrag ÖPNV: </t>
    </r>
  </si>
  <si>
    <t>Monate ÖPNV</t>
  </si>
  <si>
    <t>Unterrichtstage WiSe 2024-2025</t>
  </si>
  <si>
    <t>Antrag WiSe 2024-2025</t>
  </si>
  <si>
    <t>Antrag WiSe 2025-2026</t>
  </si>
  <si>
    <t>WiSe 2025-2026</t>
  </si>
  <si>
    <t>BA24</t>
  </si>
  <si>
    <t>BG23</t>
  </si>
  <si>
    <t>BR23</t>
  </si>
  <si>
    <t>IR23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</si>
</sst>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7" formatCode="#,##0.00\ &quot;€&quot;;\-#,##0.00\ &quot;€&quot;"/>
    <numFmt numFmtId="8" formatCode="#,##0.00\ &quot;€&quot;;[Red]\-#,##0.00\ &quot;€&quot;"/>
    <numFmt numFmtId="164" formatCode="0.0"/>
    <numFmt numFmtId="165" formatCode="#,##0.00\ [$€-1];[Red]\-#,##0.00\ [$€-1]"/>
    <numFmt numFmtId="166" formatCode="#,##0.00\ &quot;€&quot;;;&quot;&quot;;"/>
    <numFmt numFmtId="167" formatCode="0.00\ &quot;€&quot;"/>
    <numFmt numFmtId="168" formatCode="#,##0.00\ [$€-1]"/>
    <numFmt numFmtId="169" formatCode="#,##0.00\ _€;;&quot;&quot;;[Red]General"/>
    <numFmt numFmtId="170" formatCode="mmm\ yyyy"/>
    <numFmt numFmtId="171" formatCode="0.00\ &quot;€&quot;;&quot;&quot;;&quot;&quot;"/>
    <numFmt numFmtId="172" formatCode="&quot;&quot;;&quot;&quot;;&quot;&quot;"/>
  </numFmts>
  <fonts count="3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8"/>
      <color indexed="81"/>
      <name val="Tahoma"/>
      <family val="2"/>
    </font>
    <font>
      <sz val="12"/>
      <name val="Wingdings"/>
      <charset val="2"/>
    </font>
    <font>
      <sz val="10"/>
      <name val="Times New Roman"/>
      <family val="1"/>
    </font>
    <font>
      <b/>
      <sz val="8"/>
      <color indexed="81"/>
      <name val="Tahoma"/>
      <family val="2"/>
    </font>
    <font>
      <b/>
      <sz val="11"/>
      <color rgb="FFFF0000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b/>
      <sz val="10"/>
      <color rgb="FFFF0000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u/>
      <sz val="9"/>
      <name val="Arial"/>
      <family val="2"/>
    </font>
    <font>
      <b/>
      <u/>
      <sz val="9"/>
      <name val="Arial"/>
      <family val="2"/>
    </font>
    <font>
      <u val="double"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0"/>
      <color indexed="10"/>
      <name val="Arial"/>
      <family val="2"/>
    </font>
    <font>
      <sz val="10"/>
      <color indexed="8"/>
      <name val="Arial"/>
      <family val="2"/>
    </font>
    <font>
      <sz val="10"/>
      <color theme="0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8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indexed="9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double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auto="1"/>
      </bottom>
      <diagonal/>
    </border>
  </borders>
  <cellStyleXfs count="1">
    <xf numFmtId="0" fontId="0" fillId="0" borderId="0"/>
  </cellStyleXfs>
  <cellXfs count="128">
    <xf numFmtId="0" fontId="0" fillId="0" borderId="0" xfId="0"/>
    <xf numFmtId="0" fontId="2" fillId="0" borderId="0" xfId="0" applyFont="1" applyBorder="1"/>
    <xf numFmtId="0" fontId="5" fillId="3" borderId="1" xfId="0" applyFont="1" applyFill="1" applyBorder="1" applyProtection="1">
      <protection locked="0" hidden="1"/>
    </xf>
    <xf numFmtId="164" fontId="5" fillId="3" borderId="1" xfId="0" applyNumberFormat="1" applyFont="1" applyFill="1" applyBorder="1" applyProtection="1">
      <protection locked="0" hidden="1"/>
    </xf>
    <xf numFmtId="0" fontId="5" fillId="0" borderId="0" xfId="0" applyFont="1"/>
    <xf numFmtId="0" fontId="0" fillId="0" borderId="0" xfId="0" applyBorder="1"/>
    <xf numFmtId="2" fontId="0" fillId="0" borderId="0" xfId="0" applyNumberFormat="1"/>
    <xf numFmtId="2" fontId="0" fillId="0" borderId="0" xfId="0" applyNumberFormat="1" applyBorder="1"/>
    <xf numFmtId="2" fontId="5" fillId="0" borderId="0" xfId="0" applyNumberFormat="1" applyFont="1" applyBorder="1"/>
    <xf numFmtId="0" fontId="2" fillId="0" borderId="0" xfId="0" applyFont="1"/>
    <xf numFmtId="165" fontId="0" fillId="0" borderId="0" xfId="0" applyNumberFormat="1" applyBorder="1"/>
    <xf numFmtId="0" fontId="5" fillId="0" borderId="0" xfId="0" applyFont="1" applyAlignment="1">
      <alignment horizontal="center"/>
    </xf>
    <xf numFmtId="0" fontId="0" fillId="0" borderId="0" xfId="0" applyFill="1" applyBorder="1"/>
    <xf numFmtId="0" fontId="0" fillId="0" borderId="0" xfId="0" applyAlignment="1">
      <alignment horizontal="center"/>
    </xf>
    <xf numFmtId="1" fontId="0" fillId="0" borderId="0" xfId="0" applyNumberFormat="1" applyFill="1" applyBorder="1" applyAlignment="1">
      <alignment horizontal="center"/>
    </xf>
    <xf numFmtId="1" fontId="5" fillId="3" borderId="1" xfId="0" applyNumberFormat="1" applyFont="1" applyFill="1" applyBorder="1" applyAlignment="1" applyProtection="1">
      <alignment horizontal="center"/>
      <protection locked="0" hidden="1"/>
    </xf>
    <xf numFmtId="168" fontId="22" fillId="0" borderId="9" xfId="0" applyNumberFormat="1" applyFont="1" applyBorder="1" applyAlignment="1" applyProtection="1">
      <alignment horizontal="center"/>
      <protection hidden="1"/>
    </xf>
    <xf numFmtId="0" fontId="23" fillId="0" borderId="4" xfId="0" applyFont="1" applyFill="1" applyBorder="1" applyAlignment="1" applyProtection="1">
      <alignment horizontal="center"/>
      <protection hidden="1"/>
    </xf>
    <xf numFmtId="0" fontId="23" fillId="0" borderId="0" xfId="0" applyFont="1" applyFill="1" applyBorder="1" applyAlignment="1" applyProtection="1">
      <alignment horizontal="center"/>
      <protection hidden="1"/>
    </xf>
    <xf numFmtId="0" fontId="23" fillId="0" borderId="3" xfId="0" applyFont="1" applyFill="1" applyBorder="1" applyAlignment="1" applyProtection="1">
      <alignment horizontal="center"/>
      <protection hidden="1"/>
    </xf>
    <xf numFmtId="0" fontId="24" fillId="0" borderId="4" xfId="0" applyFont="1" applyFill="1" applyBorder="1" applyAlignment="1" applyProtection="1">
      <alignment horizontal="center"/>
      <protection hidden="1"/>
    </xf>
    <xf numFmtId="0" fontId="23" fillId="0" borderId="0" xfId="0" applyFont="1" applyBorder="1" applyAlignment="1" applyProtection="1">
      <alignment horizontal="center"/>
      <protection hidden="1"/>
    </xf>
    <xf numFmtId="0" fontId="25" fillId="0" borderId="4" xfId="0" applyFont="1" applyFill="1" applyBorder="1" applyAlignment="1" applyProtection="1">
      <alignment horizontal="center"/>
      <protection hidden="1"/>
    </xf>
    <xf numFmtId="0" fontId="0" fillId="0" borderId="0" xfId="0" applyProtection="1"/>
    <xf numFmtId="0" fontId="2" fillId="4" borderId="0" xfId="0" applyFont="1" applyFill="1" applyProtection="1"/>
    <xf numFmtId="0" fontId="0" fillId="4" borderId="0" xfId="0" applyFill="1" applyProtection="1"/>
    <xf numFmtId="0" fontId="5" fillId="4" borderId="0" xfId="0" applyFont="1" applyFill="1" applyProtection="1"/>
    <xf numFmtId="0" fontId="0" fillId="0" borderId="14" xfId="0" applyBorder="1" applyProtection="1"/>
    <xf numFmtId="0" fontId="0" fillId="0" borderId="15" xfId="0" applyBorder="1" applyProtection="1"/>
    <xf numFmtId="0" fontId="0" fillId="0" borderId="16" xfId="0" applyBorder="1" applyProtection="1"/>
    <xf numFmtId="0" fontId="0" fillId="0" borderId="0" xfId="0" applyAlignment="1" applyProtection="1">
      <alignment horizontal="right"/>
    </xf>
    <xf numFmtId="0" fontId="0" fillId="0" borderId="17" xfId="0" applyBorder="1" applyProtection="1"/>
    <xf numFmtId="0" fontId="0" fillId="0" borderId="13" xfId="0" applyBorder="1" applyProtection="1"/>
    <xf numFmtId="0" fontId="0" fillId="0" borderId="18" xfId="0" applyBorder="1" applyProtection="1"/>
    <xf numFmtId="0" fontId="0" fillId="0" borderId="19" xfId="0" applyBorder="1" applyProtection="1"/>
    <xf numFmtId="0" fontId="0" fillId="0" borderId="20" xfId="0" applyBorder="1" applyProtection="1"/>
    <xf numFmtId="0" fontId="0" fillId="0" borderId="21" xfId="0" applyBorder="1" applyProtection="1"/>
    <xf numFmtId="0" fontId="0" fillId="0" borderId="7" xfId="0" applyBorder="1" applyAlignment="1" applyProtection="1">
      <alignment horizontal="center"/>
    </xf>
    <xf numFmtId="0" fontId="0" fillId="0" borderId="8" xfId="0" applyBorder="1" applyAlignment="1" applyProtection="1">
      <alignment horizontal="center"/>
    </xf>
    <xf numFmtId="0" fontId="0" fillId="0" borderId="9" xfId="0" applyBorder="1" applyAlignment="1" applyProtection="1">
      <alignment horizontal="center"/>
    </xf>
    <xf numFmtId="0" fontId="1" fillId="0" borderId="0" xfId="0" applyFont="1" applyProtection="1"/>
    <xf numFmtId="0" fontId="23" fillId="0" borderId="3" xfId="0" applyFont="1" applyFill="1" applyBorder="1" applyAlignment="1" applyProtection="1">
      <alignment horizontal="center"/>
    </xf>
    <xf numFmtId="0" fontId="23" fillId="0" borderId="3" xfId="0" applyFont="1" applyBorder="1" applyAlignment="1" applyProtection="1">
      <alignment horizontal="center"/>
    </xf>
    <xf numFmtId="0" fontId="0" fillId="0" borderId="0" xfId="0" applyFill="1" applyProtection="1"/>
    <xf numFmtId="0" fontId="23" fillId="0" borderId="4" xfId="0" applyFont="1" applyFill="1" applyBorder="1" applyAlignment="1" applyProtection="1">
      <alignment horizontal="center"/>
    </xf>
    <xf numFmtId="0" fontId="24" fillId="0" borderId="0" xfId="0" applyFont="1" applyFill="1" applyBorder="1" applyAlignment="1" applyProtection="1">
      <alignment horizontal="center"/>
    </xf>
    <xf numFmtId="0" fontId="24" fillId="0" borderId="4" xfId="0" applyFont="1" applyFill="1" applyBorder="1" applyAlignment="1" applyProtection="1">
      <alignment horizontal="center"/>
    </xf>
    <xf numFmtId="0" fontId="23" fillId="0" borderId="0" xfId="0" applyFont="1" applyBorder="1" applyAlignment="1" applyProtection="1">
      <alignment horizontal="center"/>
    </xf>
    <xf numFmtId="0" fontId="23" fillId="0" borderId="0" xfId="0" applyFont="1" applyFill="1" applyBorder="1" applyAlignment="1" applyProtection="1">
      <alignment horizontal="center"/>
    </xf>
    <xf numFmtId="0" fontId="11" fillId="0" borderId="0" xfId="0" applyFont="1" applyProtection="1"/>
    <xf numFmtId="0" fontId="2" fillId="0" borderId="4" xfId="0" applyFont="1" applyFill="1" applyBorder="1" applyAlignment="1" applyProtection="1">
      <alignment horizontal="center"/>
    </xf>
    <xf numFmtId="0" fontId="2" fillId="0" borderId="0" xfId="0" applyFont="1" applyFill="1" applyBorder="1" applyAlignment="1" applyProtection="1">
      <alignment horizontal="center"/>
    </xf>
    <xf numFmtId="0" fontId="26" fillId="0" borderId="0" xfId="0" applyFont="1" applyFill="1" applyBorder="1" applyAlignment="1" applyProtection="1">
      <alignment horizontal="center"/>
    </xf>
    <xf numFmtId="0" fontId="2" fillId="0" borderId="3" xfId="0" applyFont="1" applyFill="1" applyBorder="1" applyAlignment="1" applyProtection="1">
      <alignment horizontal="center"/>
    </xf>
    <xf numFmtId="0" fontId="0" fillId="0" borderId="7" xfId="0" applyBorder="1" applyProtection="1"/>
    <xf numFmtId="0" fontId="2" fillId="0" borderId="8" xfId="0" applyFont="1" applyBorder="1" applyAlignment="1" applyProtection="1">
      <alignment horizontal="center"/>
    </xf>
    <xf numFmtId="0" fontId="2" fillId="0" borderId="9" xfId="0" applyFont="1" applyBorder="1" applyAlignment="1" applyProtection="1">
      <alignment horizontal="center"/>
    </xf>
    <xf numFmtId="0" fontId="2" fillId="0" borderId="7" xfId="0" applyFont="1" applyBorder="1" applyAlignment="1" applyProtection="1">
      <alignment horizontal="center"/>
    </xf>
    <xf numFmtId="0" fontId="10" fillId="0" borderId="0" xfId="0" applyFont="1" applyProtection="1"/>
    <xf numFmtId="0" fontId="23" fillId="0" borderId="4" xfId="0" applyFont="1" applyBorder="1" applyAlignment="1" applyProtection="1">
      <alignment horizontal="center"/>
    </xf>
    <xf numFmtId="0" fontId="2" fillId="0" borderId="4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0" fontId="2" fillId="0" borderId="3" xfId="0" applyFont="1" applyBorder="1" applyAlignment="1" applyProtection="1">
      <alignment horizontal="center"/>
    </xf>
    <xf numFmtId="0" fontId="14" fillId="0" borderId="0" xfId="0" applyFont="1" applyProtection="1"/>
    <xf numFmtId="0" fontId="0" fillId="0" borderId="0" xfId="0" applyFont="1" applyProtection="1"/>
    <xf numFmtId="0" fontId="2" fillId="0" borderId="0" xfId="0" applyFont="1" applyBorder="1" applyProtection="1"/>
    <xf numFmtId="0" fontId="0" fillId="0" borderId="6" xfId="0" applyBorder="1" applyProtection="1"/>
    <xf numFmtId="0" fontId="0" fillId="0" borderId="8" xfId="0" applyBorder="1" applyProtection="1"/>
    <xf numFmtId="0" fontId="0" fillId="0" borderId="9" xfId="0" applyBorder="1" applyProtection="1"/>
    <xf numFmtId="0" fontId="0" fillId="0" borderId="4" xfId="0" applyBorder="1" applyProtection="1"/>
    <xf numFmtId="0" fontId="0" fillId="0" borderId="0" xfId="0" applyBorder="1" applyProtection="1"/>
    <xf numFmtId="0" fontId="0" fillId="0" borderId="3" xfId="0" applyBorder="1" applyProtection="1"/>
    <xf numFmtId="0" fontId="1" fillId="0" borderId="4" xfId="0" applyFont="1" applyBorder="1" applyProtection="1"/>
    <xf numFmtId="0" fontId="0" fillId="0" borderId="10" xfId="0" applyBorder="1" applyProtection="1"/>
    <xf numFmtId="169" fontId="0" fillId="0" borderId="8" xfId="0" applyNumberFormat="1" applyBorder="1" applyProtection="1"/>
    <xf numFmtId="169" fontId="0" fillId="0" borderId="0" xfId="0" applyNumberFormat="1" applyBorder="1" applyProtection="1"/>
    <xf numFmtId="0" fontId="0" fillId="0" borderId="5" xfId="0" applyBorder="1" applyProtection="1"/>
    <xf numFmtId="169" fontId="0" fillId="0" borderId="1" xfId="0" applyNumberFormat="1" applyBorder="1" applyProtection="1"/>
    <xf numFmtId="7" fontId="5" fillId="3" borderId="2" xfId="0" applyNumberFormat="1" applyFont="1" applyFill="1" applyBorder="1" applyAlignment="1" applyProtection="1">
      <protection hidden="1"/>
    </xf>
    <xf numFmtId="169" fontId="5" fillId="3" borderId="2" xfId="0" applyNumberFormat="1" applyFont="1" applyFill="1" applyBorder="1" applyAlignment="1" applyProtection="1">
      <protection hidden="1"/>
    </xf>
    <xf numFmtId="168" fontId="5" fillId="4" borderId="0" xfId="0" applyNumberFormat="1" applyFont="1" applyFill="1" applyBorder="1" applyProtection="1"/>
    <xf numFmtId="0" fontId="0" fillId="0" borderId="0" xfId="0" applyFill="1" applyBorder="1" applyProtection="1"/>
    <xf numFmtId="0" fontId="2" fillId="0" borderId="5" xfId="0" applyFont="1" applyBorder="1" applyAlignment="1" applyProtection="1">
      <alignment horizontal="center"/>
    </xf>
    <xf numFmtId="0" fontId="2" fillId="0" borderId="1" xfId="0" applyFont="1" applyBorder="1" applyAlignment="1" applyProtection="1">
      <alignment horizontal="center"/>
    </xf>
    <xf numFmtId="0" fontId="2" fillId="0" borderId="10" xfId="0" applyFont="1" applyBorder="1" applyAlignment="1" applyProtection="1">
      <alignment horizontal="center"/>
    </xf>
    <xf numFmtId="0" fontId="0" fillId="3" borderId="1" xfId="0" applyFill="1" applyBorder="1" applyAlignment="1" applyProtection="1">
      <alignment horizontal="center"/>
      <protection locked="0"/>
    </xf>
    <xf numFmtId="0" fontId="5" fillId="4" borderId="0" xfId="0" applyFont="1" applyFill="1" applyBorder="1" applyProtection="1"/>
    <xf numFmtId="0" fontId="2" fillId="4" borderId="0" xfId="0" applyFont="1" applyFill="1" applyBorder="1" applyProtection="1"/>
    <xf numFmtId="0" fontId="0" fillId="0" borderId="0" xfId="0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22" xfId="0" applyBorder="1"/>
    <xf numFmtId="0" fontId="0" fillId="0" borderId="24" xfId="0" applyBorder="1"/>
    <xf numFmtId="2" fontId="0" fillId="0" borderId="24" xfId="0" applyNumberFormat="1" applyBorder="1"/>
    <xf numFmtId="167" fontId="5" fillId="3" borderId="2" xfId="0" applyNumberFormat="1" applyFont="1" applyFill="1" applyBorder="1" applyAlignment="1" applyProtection="1">
      <protection hidden="1"/>
    </xf>
    <xf numFmtId="166" fontId="19" fillId="0" borderId="12" xfId="0" applyNumberFormat="1" applyFont="1" applyFill="1" applyBorder="1" applyAlignment="1" applyProtection="1">
      <alignment horizontal="center"/>
    </xf>
    <xf numFmtId="170" fontId="0" fillId="0" borderId="7" xfId="0" applyNumberFormat="1" applyBorder="1" applyProtection="1"/>
    <xf numFmtId="170" fontId="0" fillId="0" borderId="4" xfId="0" applyNumberFormat="1" applyBorder="1" applyProtection="1"/>
    <xf numFmtId="171" fontId="0" fillId="3" borderId="11" xfId="0" applyNumberFormat="1" applyFill="1" applyBorder="1" applyAlignment="1" applyProtection="1">
      <alignment horizontal="center"/>
      <protection locked="0"/>
    </xf>
    <xf numFmtId="170" fontId="0" fillId="0" borderId="22" xfId="0" applyNumberFormat="1" applyBorder="1"/>
    <xf numFmtId="0" fontId="27" fillId="0" borderId="0" xfId="0" applyFont="1" applyAlignment="1" applyProtection="1">
      <alignment horizontal="right"/>
    </xf>
    <xf numFmtId="172" fontId="5" fillId="3" borderId="1" xfId="0" applyNumberFormat="1" applyFont="1" applyFill="1" applyBorder="1" applyProtection="1">
      <protection hidden="1"/>
    </xf>
    <xf numFmtId="0" fontId="14" fillId="0" borderId="0" xfId="0" applyFont="1" applyAlignment="1" applyProtection="1">
      <alignment horizontal="center"/>
    </xf>
    <xf numFmtId="0" fontId="10" fillId="0" borderId="0" xfId="0" applyFont="1" applyAlignment="1" applyProtection="1">
      <alignment horizontal="center"/>
    </xf>
    <xf numFmtId="0" fontId="1" fillId="0" borderId="0" xfId="0" applyFont="1" applyAlignment="1" applyProtection="1">
      <alignment horizontal="center"/>
    </xf>
    <xf numFmtId="170" fontId="1" fillId="0" borderId="8" xfId="0" applyNumberFormat="1" applyFont="1" applyBorder="1" applyAlignment="1" applyProtection="1">
      <alignment horizontal="center" vertical="center"/>
    </xf>
    <xf numFmtId="0" fontId="10" fillId="0" borderId="0" xfId="0" applyFont="1" applyAlignment="1" applyProtection="1">
      <alignment horizontal="right"/>
    </xf>
    <xf numFmtId="0" fontId="0" fillId="0" borderId="23" xfId="0" applyBorder="1" applyAlignment="1">
      <alignment horizontal="center"/>
    </xf>
    <xf numFmtId="0" fontId="0" fillId="0" borderId="4" xfId="0" applyBorder="1" applyAlignment="1" applyProtection="1">
      <alignment horizontal="right"/>
    </xf>
    <xf numFmtId="0" fontId="0" fillId="0" borderId="0" xfId="0" applyBorder="1" applyAlignment="1" applyProtection="1">
      <alignment horizontal="center"/>
    </xf>
    <xf numFmtId="2" fontId="0" fillId="0" borderId="23" xfId="0" applyNumberFormat="1" applyBorder="1"/>
    <xf numFmtId="170" fontId="29" fillId="0" borderId="8" xfId="0" applyNumberFormat="1" applyFont="1" applyBorder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8" fillId="0" borderId="0" xfId="0" applyFont="1" applyFill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70" fontId="0" fillId="0" borderId="25" xfId="0" applyNumberFormat="1" applyBorder="1" applyAlignment="1">
      <alignment horizontal="right"/>
    </xf>
    <xf numFmtId="8" fontId="0" fillId="0" borderId="9" xfId="0" applyNumberFormat="1" applyBorder="1" applyProtection="1"/>
    <xf numFmtId="8" fontId="0" fillId="0" borderId="3" xfId="0" applyNumberFormat="1" applyBorder="1" applyProtection="1"/>
    <xf numFmtId="0" fontId="0" fillId="3" borderId="1" xfId="0" applyFill="1" applyBorder="1" applyAlignment="1" applyProtection="1">
      <alignment horizontal="center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2" xfId="0" applyFill="1" applyBorder="1" applyAlignment="1" applyProtection="1">
      <alignment horizontal="center"/>
      <protection locked="0"/>
    </xf>
    <xf numFmtId="0" fontId="4" fillId="2" borderId="0" xfId="0" applyFont="1" applyFill="1" applyAlignment="1" applyProtection="1">
      <alignment horizontal="center"/>
    </xf>
    <xf numFmtId="0" fontId="3" fillId="2" borderId="0" xfId="0" applyFont="1" applyFill="1" applyAlignment="1" applyProtection="1">
      <alignment horizontal="center"/>
    </xf>
    <xf numFmtId="0" fontId="21" fillId="0" borderId="0" xfId="0" applyFont="1" applyAlignment="1" applyProtection="1">
      <alignment horizontal="center"/>
    </xf>
    <xf numFmtId="0" fontId="3" fillId="2" borderId="0" xfId="0" applyFont="1" applyFill="1" applyAlignment="1" applyProtection="1">
      <alignment horizontal="right"/>
    </xf>
    <xf numFmtId="0" fontId="3" fillId="2" borderId="0" xfId="0" applyFont="1" applyFill="1" applyAlignment="1" applyProtection="1">
      <alignment horizontal="left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</xdr:col>
      <xdr:colOff>138558</xdr:colOff>
      <xdr:row>4</xdr:row>
      <xdr:rowOff>15600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786257" cy="77760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11</xdr:col>
      <xdr:colOff>148082</xdr:colOff>
      <xdr:row>4</xdr:row>
      <xdr:rowOff>15600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19875" y="0"/>
          <a:ext cx="786257" cy="777600"/>
        </a:xfrm>
        <a:prstGeom prst="rect">
          <a:avLst/>
        </a:prstGeom>
      </xdr:spPr>
    </xdr:pic>
    <xdr:clientData/>
  </xdr:twoCellAnchor>
  <xdr:twoCellAnchor editAs="oneCell">
    <xdr:from>
      <xdr:col>1</xdr:col>
      <xdr:colOff>625450</xdr:colOff>
      <xdr:row>0</xdr:row>
      <xdr:rowOff>57150</xdr:rowOff>
    </xdr:from>
    <xdr:to>
      <xdr:col>5</xdr:col>
      <xdr:colOff>31154</xdr:colOff>
      <xdr:row>3</xdr:row>
      <xdr:rowOff>104775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282675" y="57150"/>
          <a:ext cx="2034604" cy="619125"/>
        </a:xfrm>
        <a:prstGeom prst="rect">
          <a:avLst/>
        </a:prstGeom>
      </xdr:spPr>
    </xdr:pic>
    <xdr:clientData/>
  </xdr:twoCellAnchor>
  <xdr:twoCellAnchor editAs="oneCell">
    <xdr:from>
      <xdr:col>11</xdr:col>
      <xdr:colOff>473049</xdr:colOff>
      <xdr:row>0</xdr:row>
      <xdr:rowOff>0</xdr:rowOff>
    </xdr:from>
    <xdr:to>
      <xdr:col>15</xdr:col>
      <xdr:colOff>66564</xdr:colOff>
      <xdr:row>3</xdr:row>
      <xdr:rowOff>104775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7864449" y="0"/>
          <a:ext cx="2222415" cy="676275"/>
        </a:xfrm>
        <a:prstGeom prst="rect">
          <a:avLst/>
        </a:prstGeom>
      </xdr:spPr>
    </xdr:pic>
    <xdr:clientData/>
  </xdr:twoCellAnchor>
  <xdr:twoCellAnchor editAs="oneCell">
    <xdr:from>
      <xdr:col>20</xdr:col>
      <xdr:colOff>15849</xdr:colOff>
      <xdr:row>0</xdr:row>
      <xdr:rowOff>0</xdr:rowOff>
    </xdr:from>
    <xdr:to>
      <xdr:col>23</xdr:col>
      <xdr:colOff>266589</xdr:colOff>
      <xdr:row>3</xdr:row>
      <xdr:rowOff>104775</xdr:rowOff>
    </xdr:to>
    <xdr:pic>
      <xdr:nvPicPr>
        <xdr:cNvPr id="7" name="Grafik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3322274" y="0"/>
          <a:ext cx="2222415" cy="6762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chILD-NRW/TEXT/Georgi/HBT/Fahrtkostenantrag/SoSe%202021/Vorbereitung/Fahrkostenantrag%20SS2021%20-%20Test%20BA4%20&#214;PN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trag "/>
      <sheetName val="Tarifgebiete, Auto+ÖVM"/>
    </sheetNames>
    <sheetDataSet>
      <sheetData sheetId="0">
        <row r="132">
          <cell r="D132" t="str">
            <v>1b</v>
          </cell>
        </row>
        <row r="133">
          <cell r="D133" t="str">
            <v>2b</v>
          </cell>
        </row>
        <row r="134">
          <cell r="D134">
            <v>3</v>
          </cell>
        </row>
        <row r="135">
          <cell r="D135">
            <v>4</v>
          </cell>
        </row>
        <row r="136">
          <cell r="D136">
            <v>5</v>
          </cell>
        </row>
        <row r="137">
          <cell r="D137">
            <v>6</v>
          </cell>
        </row>
        <row r="138">
          <cell r="D138">
            <v>7</v>
          </cell>
        </row>
        <row r="139">
          <cell r="D139">
            <v>8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AE53"/>
  <sheetViews>
    <sheetView showGridLines="0" tabSelected="1" view="pageLayout" topLeftCell="B8" zoomScaleNormal="100" workbookViewId="0">
      <selection activeCell="X8" sqref="X8:Y8"/>
    </sheetView>
  </sheetViews>
  <sheetFormatPr baseColWidth="10" defaultColWidth="9.140625" defaultRowHeight="15" x14ac:dyDescent="0.25"/>
  <cols>
    <col min="1" max="1" width="9.140625" style="23" customWidth="1"/>
    <col min="2" max="7" width="9.140625" style="23"/>
    <col min="8" max="8" width="11.42578125" style="23" customWidth="1"/>
    <col min="9" max="16384" width="9.140625" style="23"/>
  </cols>
  <sheetData>
    <row r="5" spans="1:30" ht="18" customHeight="1" x14ac:dyDescent="0.25">
      <c r="C5" s="124" t="s">
        <v>0</v>
      </c>
      <c r="D5" s="124"/>
      <c r="E5" s="124"/>
      <c r="F5" s="124"/>
      <c r="G5" s="124"/>
      <c r="H5" s="124"/>
      <c r="K5" s="23" t="s">
        <v>42</v>
      </c>
      <c r="U5" s="126" t="s">
        <v>102</v>
      </c>
      <c r="V5" s="126"/>
      <c r="W5" s="126"/>
      <c r="X5" s="126"/>
      <c r="Y5" s="126"/>
      <c r="Z5" s="126"/>
      <c r="AA5" s="127" t="str">
        <f>J8</f>
        <v>WiSe 2025-2026</v>
      </c>
      <c r="AB5" s="127"/>
      <c r="AC5" s="127"/>
      <c r="AD5" s="127"/>
    </row>
    <row r="6" spans="1:30" x14ac:dyDescent="0.25">
      <c r="C6" s="123" t="s">
        <v>1</v>
      </c>
      <c r="D6" s="123"/>
      <c r="E6" s="123"/>
      <c r="F6" s="123"/>
      <c r="G6" s="123"/>
      <c r="H6" s="123"/>
      <c r="K6" s="23" t="s">
        <v>43</v>
      </c>
      <c r="U6" s="125" t="s">
        <v>89</v>
      </c>
      <c r="V6" s="125"/>
      <c r="W6" s="125"/>
      <c r="X6" s="125"/>
      <c r="Y6" s="125"/>
      <c r="Z6" s="125"/>
      <c r="AA6" s="125"/>
      <c r="AB6" s="125"/>
      <c r="AC6" s="125"/>
      <c r="AD6" s="125"/>
    </row>
    <row r="7" spans="1:30" x14ac:dyDescent="0.25">
      <c r="K7" s="23" t="s">
        <v>44</v>
      </c>
      <c r="U7" s="24"/>
      <c r="V7" s="25"/>
      <c r="W7" s="25"/>
      <c r="X7" s="25"/>
      <c r="Y7" s="25"/>
      <c r="Z7" s="25"/>
      <c r="AA7" s="25"/>
      <c r="AB7" s="25"/>
      <c r="AC7" s="25"/>
      <c r="AD7" s="25"/>
    </row>
    <row r="8" spans="1:30" x14ac:dyDescent="0.25">
      <c r="A8" s="23" t="s">
        <v>2</v>
      </c>
      <c r="J8" s="99" t="s">
        <v>122</v>
      </c>
      <c r="U8" s="26" t="s">
        <v>90</v>
      </c>
      <c r="V8" s="25"/>
      <c r="W8" s="25"/>
      <c r="X8" s="121"/>
      <c r="Y8" s="121"/>
      <c r="Z8" s="25"/>
      <c r="AA8" s="25"/>
      <c r="AB8" s="25"/>
      <c r="AC8" s="26" t="s">
        <v>91</v>
      </c>
      <c r="AD8" s="100">
        <f>J10</f>
        <v>0</v>
      </c>
    </row>
    <row r="9" spans="1:30" x14ac:dyDescent="0.25">
      <c r="A9" s="23" t="s">
        <v>3</v>
      </c>
      <c r="K9" s="23" t="s">
        <v>45</v>
      </c>
      <c r="U9" s="24" t="s">
        <v>92</v>
      </c>
      <c r="V9" s="25"/>
      <c r="W9" s="25"/>
      <c r="X9" s="25"/>
      <c r="Y9" s="25"/>
      <c r="Z9" s="25"/>
      <c r="AA9" s="27"/>
      <c r="AB9" s="28"/>
      <c r="AC9" s="28"/>
      <c r="AD9" s="29"/>
    </row>
    <row r="10" spans="1:30" x14ac:dyDescent="0.25">
      <c r="A10" s="23" t="s">
        <v>4</v>
      </c>
      <c r="I10" s="30" t="s">
        <v>20</v>
      </c>
      <c r="J10" s="15"/>
      <c r="K10" s="23" t="s">
        <v>46</v>
      </c>
      <c r="U10" s="26" t="s">
        <v>93</v>
      </c>
      <c r="V10" s="121"/>
      <c r="W10" s="121"/>
      <c r="X10" s="121"/>
      <c r="Y10" s="121"/>
      <c r="Z10" s="121"/>
      <c r="AA10" s="31"/>
      <c r="AB10" s="32"/>
      <c r="AC10" s="32"/>
      <c r="AD10" s="33"/>
    </row>
    <row r="11" spans="1:30" x14ac:dyDescent="0.25">
      <c r="A11" s="23" t="s">
        <v>5</v>
      </c>
      <c r="J11" s="105" t="str">
        <f>IF(J10="","Auswahl fehlt!","")</f>
        <v>Auswahl fehlt!</v>
      </c>
      <c r="U11" s="26" t="s">
        <v>94</v>
      </c>
      <c r="V11" s="122"/>
      <c r="W11" s="122"/>
      <c r="X11" s="122"/>
      <c r="Y11" s="122"/>
      <c r="Z11" s="122"/>
      <c r="AA11" s="31"/>
      <c r="AB11" s="32"/>
      <c r="AC11" s="32"/>
      <c r="AD11" s="33"/>
    </row>
    <row r="12" spans="1:30" x14ac:dyDescent="0.25">
      <c r="I12" s="30" t="s">
        <v>21</v>
      </c>
      <c r="J12" s="2"/>
      <c r="K12" s="23" t="s">
        <v>47</v>
      </c>
      <c r="U12" s="25"/>
      <c r="V12" s="25"/>
      <c r="W12" s="25"/>
      <c r="X12" s="25"/>
      <c r="Y12" s="25"/>
      <c r="Z12" s="25"/>
      <c r="AA12" s="34"/>
      <c r="AB12" s="35"/>
      <c r="AC12" s="35"/>
      <c r="AD12" s="36"/>
    </row>
    <row r="13" spans="1:30" x14ac:dyDescent="0.25">
      <c r="K13" s="23" t="s">
        <v>48</v>
      </c>
      <c r="U13" s="37"/>
      <c r="V13" s="38"/>
      <c r="W13" s="104">
        <f>A39</f>
        <v>45870</v>
      </c>
      <c r="X13" s="38"/>
      <c r="Y13" s="16"/>
      <c r="Z13" s="37"/>
      <c r="AA13" s="38"/>
      <c r="AB13" s="104">
        <f>A40</f>
        <v>45901</v>
      </c>
      <c r="AC13" s="38"/>
      <c r="AD13" s="39"/>
    </row>
    <row r="14" spans="1:30" x14ac:dyDescent="0.25">
      <c r="A14" s="40" t="s">
        <v>6</v>
      </c>
      <c r="C14" s="121"/>
      <c r="D14" s="121"/>
      <c r="K14" s="23" t="s">
        <v>49</v>
      </c>
      <c r="U14" s="17"/>
      <c r="V14" s="18"/>
      <c r="W14" s="18"/>
      <c r="X14" s="18"/>
      <c r="Y14" s="19"/>
      <c r="Z14" s="18"/>
      <c r="AA14" s="18"/>
      <c r="AB14" s="18"/>
      <c r="AC14" s="18"/>
      <c r="AD14" s="41"/>
    </row>
    <row r="15" spans="1:30" x14ac:dyDescent="0.25">
      <c r="A15" s="40" t="s">
        <v>7</v>
      </c>
      <c r="B15" s="121"/>
      <c r="C15" s="121"/>
      <c r="D15" s="121"/>
      <c r="F15" s="40" t="s">
        <v>8</v>
      </c>
      <c r="U15" s="20"/>
      <c r="V15" s="18"/>
      <c r="W15" s="18"/>
      <c r="X15" s="18"/>
      <c r="Y15" s="42"/>
      <c r="Z15" s="18"/>
      <c r="AA15" s="18"/>
      <c r="AB15" s="18"/>
      <c r="AC15" s="18"/>
      <c r="AD15" s="41"/>
    </row>
    <row r="16" spans="1:30" x14ac:dyDescent="0.25">
      <c r="A16" s="23" t="s">
        <v>9</v>
      </c>
      <c r="B16" s="122"/>
      <c r="C16" s="122"/>
      <c r="D16" s="122"/>
      <c r="F16" s="23" t="s">
        <v>10</v>
      </c>
      <c r="G16" s="121"/>
      <c r="H16" s="121"/>
      <c r="I16" s="121"/>
      <c r="K16" s="23" t="s">
        <v>50</v>
      </c>
      <c r="U16" s="20"/>
      <c r="V16" s="18"/>
      <c r="W16" s="18"/>
      <c r="X16" s="18"/>
      <c r="Y16" s="42"/>
      <c r="Z16" s="18"/>
      <c r="AA16" s="18"/>
      <c r="AB16" s="18"/>
      <c r="AC16" s="18"/>
      <c r="AD16" s="41"/>
    </row>
    <row r="17" spans="1:31" x14ac:dyDescent="0.25">
      <c r="A17" s="23" t="s">
        <v>11</v>
      </c>
      <c r="B17" s="122"/>
      <c r="C17" s="122"/>
      <c r="D17" s="122"/>
      <c r="F17" s="23" t="s">
        <v>12</v>
      </c>
      <c r="G17" s="121"/>
      <c r="H17" s="121"/>
      <c r="I17" s="121"/>
      <c r="U17" s="20"/>
      <c r="V17" s="18"/>
      <c r="W17" s="18"/>
      <c r="X17" s="18"/>
      <c r="Y17" s="42"/>
      <c r="Z17" s="18"/>
      <c r="AA17" s="18"/>
      <c r="AB17" s="18"/>
      <c r="AC17" s="18"/>
      <c r="AD17" s="41"/>
    </row>
    <row r="18" spans="1:31" x14ac:dyDescent="0.25">
      <c r="A18" s="23" t="s">
        <v>13</v>
      </c>
      <c r="B18" s="122"/>
      <c r="C18" s="122"/>
      <c r="D18" s="122"/>
      <c r="F18" s="23" t="s">
        <v>14</v>
      </c>
      <c r="G18" s="121"/>
      <c r="H18" s="121"/>
      <c r="I18" s="121"/>
      <c r="K18" s="23" t="s">
        <v>99</v>
      </c>
      <c r="U18" s="20"/>
      <c r="V18" s="18"/>
      <c r="W18" s="18"/>
      <c r="X18" s="18"/>
      <c r="Y18" s="42"/>
      <c r="Z18" s="17"/>
      <c r="AA18" s="18"/>
      <c r="AB18" s="18"/>
      <c r="AC18" s="18"/>
      <c r="AD18" s="41"/>
      <c r="AE18" s="43"/>
    </row>
    <row r="19" spans="1:31" x14ac:dyDescent="0.25">
      <c r="A19" s="23" t="s">
        <v>15</v>
      </c>
      <c r="B19" s="122"/>
      <c r="C19" s="122"/>
      <c r="D19" s="122"/>
      <c r="F19" s="23" t="s">
        <v>16</v>
      </c>
      <c r="H19" s="85"/>
      <c r="K19" s="23" t="s">
        <v>70</v>
      </c>
      <c r="M19" s="121"/>
      <c r="N19" s="121"/>
      <c r="O19" s="121"/>
      <c r="P19" s="121"/>
      <c r="U19" s="20"/>
      <c r="V19" s="18"/>
      <c r="W19" s="18"/>
      <c r="X19" s="18"/>
      <c r="Y19" s="42"/>
      <c r="Z19" s="17"/>
      <c r="AA19" s="18"/>
      <c r="AB19" s="18"/>
      <c r="AC19" s="18"/>
      <c r="AD19" s="41"/>
      <c r="AE19" s="43"/>
    </row>
    <row r="20" spans="1:31" x14ac:dyDescent="0.25">
      <c r="A20" s="23" t="s">
        <v>17</v>
      </c>
      <c r="C20" s="85"/>
      <c r="K20" s="23" t="s">
        <v>51</v>
      </c>
      <c r="L20" s="121"/>
      <c r="M20" s="121"/>
      <c r="N20" s="121"/>
      <c r="P20" s="23" t="s">
        <v>52</v>
      </c>
      <c r="Q20" s="121"/>
      <c r="R20" s="121"/>
      <c r="S20" s="121"/>
      <c r="U20" s="20"/>
      <c r="V20" s="21"/>
      <c r="W20" s="21"/>
      <c r="X20" s="21"/>
      <c r="Y20" s="19"/>
      <c r="Z20" s="18"/>
      <c r="AA20" s="18"/>
      <c r="AB20" s="18"/>
      <c r="AC20" s="18"/>
      <c r="AD20" s="41"/>
      <c r="AE20" s="43"/>
    </row>
    <row r="21" spans="1:31" x14ac:dyDescent="0.25">
      <c r="K21" s="23" t="s">
        <v>53</v>
      </c>
      <c r="M21" s="121"/>
      <c r="N21" s="121"/>
      <c r="O21" s="121"/>
      <c r="P21" s="121"/>
      <c r="Q21" s="121"/>
      <c r="U21" s="22"/>
      <c r="V21" s="18"/>
      <c r="W21" s="18"/>
      <c r="X21" s="18"/>
      <c r="Y21" s="19"/>
      <c r="Z21" s="18"/>
      <c r="AA21" s="18"/>
      <c r="AB21" s="18"/>
      <c r="AC21" s="18"/>
      <c r="AD21" s="19"/>
      <c r="AE21" s="43"/>
    </row>
    <row r="22" spans="1:31" x14ac:dyDescent="0.25">
      <c r="A22" s="40" t="s">
        <v>18</v>
      </c>
      <c r="K22" s="23" t="s">
        <v>10</v>
      </c>
      <c r="M22" s="122"/>
      <c r="N22" s="122"/>
      <c r="O22" s="122"/>
      <c r="P22" s="122"/>
      <c r="Q22" s="122"/>
      <c r="U22" s="44"/>
      <c r="V22" s="45"/>
      <c r="W22" s="45"/>
      <c r="X22" s="45"/>
      <c r="Y22" s="19"/>
      <c r="Z22" s="18"/>
      <c r="AA22" s="18"/>
      <c r="AB22" s="18"/>
      <c r="AC22" s="18"/>
      <c r="AD22" s="19"/>
      <c r="AE22" s="43"/>
    </row>
    <row r="23" spans="1:31" x14ac:dyDescent="0.25">
      <c r="A23" s="23" t="s">
        <v>19</v>
      </c>
      <c r="B23" s="85"/>
      <c r="K23" s="23" t="s">
        <v>54</v>
      </c>
      <c r="M23" s="122"/>
      <c r="N23" s="122"/>
      <c r="O23" s="122"/>
      <c r="P23" s="122"/>
      <c r="Q23" s="122"/>
      <c r="U23" s="46"/>
      <c r="V23" s="45"/>
      <c r="W23" s="45"/>
      <c r="X23" s="47"/>
      <c r="Y23" s="18"/>
      <c r="Z23" s="44"/>
      <c r="AA23" s="48"/>
      <c r="AB23" s="48"/>
      <c r="AC23" s="48"/>
      <c r="AD23" s="41"/>
      <c r="AE23" s="43"/>
    </row>
    <row r="24" spans="1:31" x14ac:dyDescent="0.25">
      <c r="U24" s="46"/>
      <c r="V24" s="45"/>
      <c r="W24" s="45"/>
      <c r="X24" s="47"/>
      <c r="Y24" s="18"/>
      <c r="Z24" s="44"/>
      <c r="AA24" s="48"/>
      <c r="AB24" s="48"/>
      <c r="AC24" s="48"/>
      <c r="AD24" s="41"/>
      <c r="AE24" s="43"/>
    </row>
    <row r="25" spans="1:31" ht="26.25" x14ac:dyDescent="0.4">
      <c r="A25" s="40" t="s">
        <v>22</v>
      </c>
      <c r="E25" s="49" t="s">
        <v>23</v>
      </c>
      <c r="K25" s="40" t="s">
        <v>55</v>
      </c>
      <c r="L25" s="40"/>
      <c r="M25" s="40"/>
      <c r="N25" s="40"/>
      <c r="O25" s="40"/>
      <c r="P25" s="40"/>
      <c r="Q25" s="40"/>
      <c r="R25" s="40"/>
      <c r="S25" s="40"/>
      <c r="T25" s="40"/>
      <c r="U25" s="50"/>
      <c r="V25" s="51"/>
      <c r="W25" s="51"/>
      <c r="X25" s="52"/>
      <c r="Y25" s="53"/>
      <c r="Z25" s="50"/>
      <c r="AA25" s="51"/>
      <c r="AB25" s="51"/>
      <c r="AC25" s="51"/>
      <c r="AD25" s="53"/>
      <c r="AE25" s="43"/>
    </row>
    <row r="26" spans="1:31" x14ac:dyDescent="0.25">
      <c r="I26" s="103" t="s">
        <v>112</v>
      </c>
      <c r="K26" s="40" t="s">
        <v>56</v>
      </c>
      <c r="L26" s="40"/>
      <c r="M26" s="40"/>
      <c r="N26" s="40"/>
      <c r="O26" s="40"/>
      <c r="P26" s="40"/>
      <c r="Q26" s="40"/>
      <c r="R26" s="40"/>
      <c r="S26" s="40"/>
      <c r="T26" s="40"/>
      <c r="U26" s="54"/>
      <c r="V26" s="55"/>
      <c r="W26" s="110">
        <f>A41</f>
        <v>45931</v>
      </c>
      <c r="X26" s="55"/>
      <c r="Y26" s="56"/>
      <c r="Z26" s="57"/>
      <c r="AA26" s="55"/>
      <c r="AB26" s="110">
        <f>A42</f>
        <v>45962</v>
      </c>
      <c r="AC26" s="55"/>
      <c r="AD26" s="56"/>
      <c r="AE26" s="43"/>
    </row>
    <row r="27" spans="1:31" x14ac:dyDescent="0.25">
      <c r="A27" s="40" t="s">
        <v>110</v>
      </c>
      <c r="F27" s="15"/>
      <c r="I27" s="15"/>
      <c r="K27" s="40" t="s">
        <v>57</v>
      </c>
      <c r="L27" s="40"/>
      <c r="M27" s="40"/>
      <c r="N27" s="40"/>
      <c r="O27" s="40"/>
      <c r="P27" s="40"/>
      <c r="Q27" s="40"/>
      <c r="R27" s="40"/>
      <c r="S27" s="40"/>
      <c r="T27" s="40"/>
      <c r="U27" s="59"/>
      <c r="V27" s="47"/>
      <c r="W27" s="47"/>
      <c r="X27" s="47"/>
      <c r="Y27" s="42"/>
      <c r="Z27" s="60"/>
      <c r="AA27" s="61"/>
      <c r="AB27" s="61"/>
      <c r="AC27" s="61"/>
      <c r="AD27" s="62"/>
      <c r="AE27" s="43"/>
    </row>
    <row r="28" spans="1:31" x14ac:dyDescent="0.25">
      <c r="A28" s="40" t="s">
        <v>24</v>
      </c>
      <c r="F28" s="58" t="str">
        <f>IF(OR(F$27="1b",F$27="2b",F$27=3,F$27=4,F$27=5,F$27="5A",F$27="5V",F$27=6,F$27=7,F$27=8),"","Ungültige Preisstufe!")</f>
        <v>Ungültige Preisstufe!</v>
      </c>
      <c r="H28" s="40"/>
      <c r="I28" s="102" t="str">
        <f>IF(OR(I$27="1b",I$27="2b",I$27=3,I$27=4,I$27=5,I$27="5A",I$27="5V",I$27=6,I$27=7,I$27=8),"","Ungültige Preisstufe!")</f>
        <v>Ungültige Preisstufe!</v>
      </c>
      <c r="U28" s="44"/>
      <c r="V28" s="48"/>
      <c r="W28" s="48"/>
      <c r="X28" s="48"/>
      <c r="Y28" s="48"/>
      <c r="Z28" s="60"/>
      <c r="AA28" s="61"/>
      <c r="AB28" s="61"/>
      <c r="AC28" s="61"/>
      <c r="AD28" s="62"/>
      <c r="AE28" s="43"/>
    </row>
    <row r="29" spans="1:31" x14ac:dyDescent="0.25">
      <c r="A29" s="64" t="s">
        <v>109</v>
      </c>
      <c r="B29" s="40"/>
      <c r="C29" s="40"/>
      <c r="D29" s="40"/>
      <c r="E29" s="40"/>
      <c r="F29" s="63" t="str">
        <f>IF(F27=0,"Eingabe der Tarifzone fehlt!",IF(F27=8,"* Nachweis aller Fahrkartenpreise ist beizufügen!",""))</f>
        <v>Eingabe der Tarifzone fehlt!</v>
      </c>
      <c r="G29" s="40"/>
      <c r="H29" s="40"/>
      <c r="I29" s="101" t="str">
        <f>IF(I27=0,"Eingabe der Tarifzone fehlt!",IF(I27=8,"* Nachweis aller Fahrkartenpreise ist beizufügen!",""))</f>
        <v>Eingabe der Tarifzone fehlt!</v>
      </c>
      <c r="U29" s="44"/>
      <c r="V29" s="48"/>
      <c r="W29" s="48"/>
      <c r="X29" s="48"/>
      <c r="Y29" s="41"/>
      <c r="Z29" s="60"/>
      <c r="AA29" s="61"/>
      <c r="AB29" s="61"/>
      <c r="AC29" s="61"/>
      <c r="AD29" s="62"/>
      <c r="AE29" s="43"/>
    </row>
    <row r="30" spans="1:31" x14ac:dyDescent="0.25">
      <c r="I30" s="103" t="s">
        <v>113</v>
      </c>
      <c r="K30" s="121"/>
      <c r="L30" s="121"/>
      <c r="M30" s="121"/>
      <c r="O30" s="120"/>
      <c r="P30" s="120"/>
      <c r="Q30" s="120"/>
      <c r="R30" s="120"/>
      <c r="S30" s="120"/>
      <c r="U30" s="44"/>
      <c r="V30" s="48"/>
      <c r="W30" s="48"/>
      <c r="X30" s="48"/>
      <c r="Y30" s="41"/>
      <c r="Z30" s="60"/>
      <c r="AA30" s="61"/>
      <c r="AB30" s="61"/>
      <c r="AC30" s="61"/>
      <c r="AD30" s="62"/>
      <c r="AE30" s="43"/>
    </row>
    <row r="31" spans="1:31" x14ac:dyDescent="0.25">
      <c r="A31" s="23" t="s">
        <v>111</v>
      </c>
      <c r="F31" s="3"/>
      <c r="G31" s="65" t="s">
        <v>26</v>
      </c>
      <c r="I31" s="3"/>
      <c r="K31" s="23" t="s">
        <v>58</v>
      </c>
      <c r="O31" s="23" t="s">
        <v>59</v>
      </c>
      <c r="U31" s="44"/>
      <c r="V31" s="48"/>
      <c r="W31" s="48"/>
      <c r="X31" s="48"/>
      <c r="Y31" s="41"/>
      <c r="Z31" s="60"/>
      <c r="AA31" s="61"/>
      <c r="AB31" s="61"/>
      <c r="AC31" s="61"/>
      <c r="AD31" s="62"/>
      <c r="AE31" s="43"/>
    </row>
    <row r="32" spans="1:31" ht="15.75" thickBot="1" x14ac:dyDescent="0.3">
      <c r="A32" s="23" t="s">
        <v>25</v>
      </c>
      <c r="F32" s="58" t="str">
        <f>IF( F31=0,"Km-Angabe fehlt!","")</f>
        <v>Km-Angabe fehlt!</v>
      </c>
      <c r="I32" s="102" t="str">
        <f>IF( I31=0,"Km-Angabe fehlt!","")</f>
        <v>Km-Angabe fehlt!</v>
      </c>
      <c r="U32" s="44"/>
      <c r="V32" s="48"/>
      <c r="W32" s="48"/>
      <c r="X32" s="48"/>
      <c r="Y32" s="41"/>
      <c r="Z32" s="60"/>
      <c r="AA32" s="61"/>
      <c r="AB32" s="61"/>
      <c r="AC32" s="61"/>
      <c r="AD32" s="62"/>
      <c r="AE32" s="43"/>
    </row>
    <row r="33" spans="1:31" ht="15.75" thickTop="1" x14ac:dyDescent="0.25">
      <c r="K33" s="66"/>
      <c r="L33" s="66"/>
      <c r="M33" s="66"/>
      <c r="N33" s="66"/>
      <c r="O33" s="66"/>
      <c r="P33" s="66"/>
      <c r="Q33" s="66"/>
      <c r="R33" s="66"/>
      <c r="S33" s="66"/>
      <c r="T33" s="66"/>
      <c r="U33" s="44"/>
      <c r="V33" s="48"/>
      <c r="W33" s="48"/>
      <c r="X33" s="48"/>
      <c r="Y33" s="41"/>
      <c r="Z33" s="60"/>
      <c r="AA33" s="61"/>
      <c r="AB33" s="61"/>
      <c r="AC33" s="61"/>
      <c r="AD33" s="62"/>
      <c r="AE33" s="43"/>
    </row>
    <row r="34" spans="1:31" x14ac:dyDescent="0.25">
      <c r="A34" s="54" t="s">
        <v>82</v>
      </c>
      <c r="B34" s="67"/>
      <c r="C34" s="68"/>
      <c r="D34" s="23" t="s">
        <v>83</v>
      </c>
      <c r="K34" s="40" t="s">
        <v>60</v>
      </c>
      <c r="U34" s="44"/>
      <c r="V34" s="48"/>
      <c r="W34" s="48"/>
      <c r="X34" s="48"/>
      <c r="Y34" s="41"/>
      <c r="Z34" s="60"/>
      <c r="AA34" s="61"/>
      <c r="AB34" s="61"/>
      <c r="AC34" s="61"/>
      <c r="AD34" s="62"/>
      <c r="AE34" s="43"/>
    </row>
    <row r="35" spans="1:31" x14ac:dyDescent="0.25">
      <c r="A35" s="69" t="s">
        <v>74</v>
      </c>
      <c r="B35" s="70"/>
      <c r="C35" s="71"/>
      <c r="D35" s="23" t="s">
        <v>75</v>
      </c>
      <c r="U35" s="44"/>
      <c r="V35" s="48"/>
      <c r="W35" s="48"/>
      <c r="X35" s="48"/>
      <c r="Y35" s="41"/>
      <c r="Z35" s="60"/>
      <c r="AA35" s="61"/>
      <c r="AB35" s="61"/>
      <c r="AC35" s="61"/>
      <c r="AD35" s="62"/>
      <c r="AE35" s="43"/>
    </row>
    <row r="36" spans="1:31" x14ac:dyDescent="0.25">
      <c r="A36" s="72" t="s">
        <v>76</v>
      </c>
      <c r="B36" s="70"/>
      <c r="C36" s="71"/>
      <c r="D36" s="40" t="s">
        <v>77</v>
      </c>
      <c r="K36" s="23" t="s">
        <v>61</v>
      </c>
      <c r="R36" s="23" t="s">
        <v>62</v>
      </c>
      <c r="U36" s="44"/>
      <c r="V36" s="48"/>
      <c r="W36" s="48"/>
      <c r="X36" s="48"/>
      <c r="Y36" s="41"/>
      <c r="Z36" s="60"/>
      <c r="AA36" s="61"/>
      <c r="AB36" s="61"/>
      <c r="AC36" s="61"/>
      <c r="AD36" s="62"/>
      <c r="AE36" s="43"/>
    </row>
    <row r="37" spans="1:31" x14ac:dyDescent="0.25">
      <c r="A37" s="107" t="s">
        <v>78</v>
      </c>
      <c r="B37" s="108" t="s">
        <v>115</v>
      </c>
      <c r="C37" s="71"/>
      <c r="D37" s="23" t="s">
        <v>118</v>
      </c>
      <c r="U37" s="44"/>
      <c r="V37" s="48"/>
      <c r="W37" s="48"/>
      <c r="X37" s="48"/>
      <c r="Y37" s="48"/>
      <c r="Z37" s="60"/>
      <c r="AA37" s="61"/>
      <c r="AB37" s="61"/>
      <c r="AC37" s="61"/>
      <c r="AD37" s="62"/>
      <c r="AE37" s="43"/>
    </row>
    <row r="38" spans="1:31" x14ac:dyDescent="0.25">
      <c r="A38" s="95">
        <v>45839</v>
      </c>
      <c r="B38" s="74">
        <f>IF($I$31&lt;5,0,VLOOKUP($I$27,'Tarifgebiete ÖPNV'!$A$6:$H$14,3,FALSE))</f>
        <v>0</v>
      </c>
      <c r="C38" s="118">
        <v>58</v>
      </c>
      <c r="D38" s="97"/>
      <c r="E38" s="58" t="str">
        <f>IF(D38="","Eingabe fehlt!","")</f>
        <v>Eingabe fehlt!</v>
      </c>
      <c r="K38" s="23" t="s">
        <v>63</v>
      </c>
      <c r="P38" s="23" t="s">
        <v>64</v>
      </c>
      <c r="U38" s="60"/>
      <c r="V38" s="61"/>
      <c r="W38" s="61"/>
      <c r="X38" s="61"/>
      <c r="Y38" s="62"/>
      <c r="Z38" s="60"/>
      <c r="AA38" s="61"/>
      <c r="AB38" s="61"/>
      <c r="AC38" s="61"/>
      <c r="AD38" s="62"/>
      <c r="AE38" s="43"/>
    </row>
    <row r="39" spans="1:31" x14ac:dyDescent="0.25">
      <c r="A39" s="96">
        <v>45870</v>
      </c>
      <c r="B39" s="75">
        <f>IF($I$31&lt;5,0,VLOOKUP($I$27,'Tarifgebiete ÖPNV'!$A$6:$H$14,3,FALSE))</f>
        <v>0</v>
      </c>
      <c r="C39" s="119">
        <v>58</v>
      </c>
      <c r="D39" s="97"/>
      <c r="E39" s="58" t="str">
        <f t="shared" ref="E39:E44" si="0">IF(D39="","Eingabe fehlt!","")</f>
        <v>Eingabe fehlt!</v>
      </c>
      <c r="K39" s="23" t="s">
        <v>65</v>
      </c>
      <c r="U39" s="57"/>
      <c r="V39" s="55"/>
      <c r="W39" s="110">
        <f>A43</f>
        <v>45992</v>
      </c>
      <c r="X39" s="55"/>
      <c r="Y39" s="56"/>
      <c r="Z39" s="57"/>
      <c r="AA39" s="55"/>
      <c r="AB39" s="110">
        <f>A44</f>
        <v>46023</v>
      </c>
      <c r="AC39" s="55"/>
      <c r="AD39" s="56"/>
      <c r="AE39" s="43"/>
    </row>
    <row r="40" spans="1:31" x14ac:dyDescent="0.25">
      <c r="A40" s="96">
        <v>45901</v>
      </c>
      <c r="B40" s="75">
        <f>IF($F$31&lt;5,0,VLOOKUP($F$27,'Tarifgebiete ÖPNV'!$A$6:$H$14,4,FALSE))</f>
        <v>0</v>
      </c>
      <c r="C40" s="119">
        <v>58</v>
      </c>
      <c r="D40" s="97"/>
      <c r="E40" s="58" t="str">
        <f t="shared" si="0"/>
        <v>Eingabe fehlt!</v>
      </c>
      <c r="U40" s="60"/>
      <c r="V40" s="61"/>
      <c r="W40" s="61"/>
      <c r="X40" s="61"/>
      <c r="Y40" s="62"/>
      <c r="Z40" s="60"/>
      <c r="AA40" s="61"/>
      <c r="AB40" s="61"/>
      <c r="AC40" s="61"/>
      <c r="AD40" s="62"/>
      <c r="AE40" s="43"/>
    </row>
    <row r="41" spans="1:31" x14ac:dyDescent="0.25">
      <c r="A41" s="96">
        <v>45931</v>
      </c>
      <c r="B41" s="75">
        <f>IF($F$31&lt;5,0,VLOOKUP($F$27,'Tarifgebiete ÖPNV'!$A$6:$H$14,5,FALSE))</f>
        <v>0</v>
      </c>
      <c r="C41" s="119">
        <v>58</v>
      </c>
      <c r="D41" s="97"/>
      <c r="E41" s="58" t="str">
        <f t="shared" si="0"/>
        <v>Eingabe fehlt!</v>
      </c>
      <c r="K41" s="23" t="s">
        <v>66</v>
      </c>
      <c r="U41" s="60"/>
      <c r="V41" s="61"/>
      <c r="W41" s="61"/>
      <c r="X41" s="61"/>
      <c r="Y41" s="62"/>
      <c r="Z41" s="60"/>
      <c r="AA41" s="61"/>
      <c r="AB41" s="61"/>
      <c r="AC41" s="61"/>
      <c r="AD41" s="62"/>
      <c r="AE41" s="43"/>
    </row>
    <row r="42" spans="1:31" x14ac:dyDescent="0.25">
      <c r="A42" s="96">
        <v>45962</v>
      </c>
      <c r="B42" s="75">
        <f>IF($F$31&lt;5,0,VLOOKUP($F$27,'Tarifgebiete ÖPNV'!$A$6:$H$14,6,FALSE))</f>
        <v>0</v>
      </c>
      <c r="C42" s="119">
        <v>58</v>
      </c>
      <c r="D42" s="97"/>
      <c r="E42" s="58" t="str">
        <f t="shared" si="0"/>
        <v>Eingabe fehlt!</v>
      </c>
      <c r="U42" s="60"/>
      <c r="V42" s="61"/>
      <c r="W42" s="61"/>
      <c r="X42" s="61"/>
      <c r="Y42" s="62"/>
      <c r="Z42" s="60"/>
      <c r="AA42" s="61"/>
      <c r="AB42" s="61"/>
      <c r="AC42" s="61"/>
      <c r="AD42" s="62"/>
      <c r="AE42" s="43"/>
    </row>
    <row r="43" spans="1:31" x14ac:dyDescent="0.25">
      <c r="A43" s="96">
        <v>45992</v>
      </c>
      <c r="B43" s="75">
        <f>IF($F$31&lt;5,0,VLOOKUP($F$27,'Tarifgebiete ÖPNV'!$A$6:$H$14,7,FALSE))</f>
        <v>0</v>
      </c>
      <c r="C43" s="119">
        <v>58</v>
      </c>
      <c r="D43" s="97"/>
      <c r="E43" s="58" t="str">
        <f t="shared" si="0"/>
        <v>Eingabe fehlt!</v>
      </c>
      <c r="K43" s="23" t="s">
        <v>67</v>
      </c>
      <c r="U43" s="60"/>
      <c r="V43" s="61"/>
      <c r="W43" s="61"/>
      <c r="X43" s="61"/>
      <c r="Y43" s="62"/>
      <c r="Z43" s="60"/>
      <c r="AA43" s="61"/>
      <c r="AB43" s="61"/>
      <c r="AC43" s="61"/>
      <c r="AD43" s="62"/>
      <c r="AE43" s="43"/>
    </row>
    <row r="44" spans="1:31" x14ac:dyDescent="0.25">
      <c r="A44" s="96">
        <v>46023</v>
      </c>
      <c r="B44" s="75">
        <f>IF($F$31&lt;5,0,VLOOKUP($F$27,'Tarifgebiete ÖPNV'!$A$6:$H$14,8,FALSE))</f>
        <v>0</v>
      </c>
      <c r="C44" s="119">
        <v>63</v>
      </c>
      <c r="D44" s="97"/>
      <c r="E44" s="58" t="str">
        <f t="shared" si="0"/>
        <v>Eingabe fehlt!</v>
      </c>
      <c r="U44" s="60"/>
      <c r="V44" s="61"/>
      <c r="W44" s="61"/>
      <c r="X44" s="61"/>
      <c r="Y44" s="62"/>
      <c r="Z44" s="60"/>
      <c r="AA44" s="61"/>
      <c r="AB44" s="61"/>
      <c r="AC44" s="61"/>
      <c r="AD44" s="62"/>
      <c r="AE44" s="43"/>
    </row>
    <row r="45" spans="1:31" x14ac:dyDescent="0.25">
      <c r="A45" s="76" t="s">
        <v>79</v>
      </c>
      <c r="B45" s="77">
        <f>SUM(B38:B44)</f>
        <v>0</v>
      </c>
      <c r="C45" s="73"/>
      <c r="D45" s="94">
        <f>SUM(D38:D44)</f>
        <v>0</v>
      </c>
      <c r="U45" s="60"/>
      <c r="V45" s="61"/>
      <c r="W45" s="61"/>
      <c r="X45" s="61"/>
      <c r="Y45" s="62"/>
      <c r="Z45" s="60"/>
      <c r="AA45" s="61"/>
      <c r="AB45" s="61"/>
      <c r="AC45" s="61"/>
      <c r="AD45" s="62"/>
      <c r="AE45" s="43"/>
    </row>
    <row r="46" spans="1:31" x14ac:dyDescent="0.25">
      <c r="A46" s="23" t="s">
        <v>80</v>
      </c>
      <c r="U46" s="60"/>
      <c r="V46" s="61"/>
      <c r="W46" s="61"/>
      <c r="X46" s="61"/>
      <c r="Y46" s="62"/>
      <c r="Z46" s="60"/>
      <c r="AA46" s="61"/>
      <c r="AB46" s="61"/>
      <c r="AC46" s="61"/>
      <c r="AD46" s="62"/>
      <c r="AE46" s="43"/>
    </row>
    <row r="47" spans="1:31" x14ac:dyDescent="0.25">
      <c r="A47" s="23" t="s">
        <v>81</v>
      </c>
      <c r="U47" s="60"/>
      <c r="V47" s="61"/>
      <c r="W47" s="61"/>
      <c r="X47" s="61"/>
      <c r="Y47" s="62"/>
      <c r="Z47" s="60"/>
      <c r="AA47" s="61"/>
      <c r="AB47" s="61"/>
      <c r="AC47" s="61"/>
      <c r="AD47" s="62"/>
      <c r="AE47" s="43"/>
    </row>
    <row r="48" spans="1:31" x14ac:dyDescent="0.25">
      <c r="A48" s="70"/>
      <c r="U48" s="60"/>
      <c r="V48" s="61"/>
      <c r="W48" s="61"/>
      <c r="X48" s="61"/>
      <c r="Y48" s="62"/>
      <c r="Z48" s="60"/>
      <c r="AA48" s="61"/>
      <c r="AB48" s="61"/>
      <c r="AC48" s="61"/>
      <c r="AD48" s="62"/>
      <c r="AE48" s="43"/>
    </row>
    <row r="49" spans="1:31" x14ac:dyDescent="0.25">
      <c r="A49" s="87" t="s">
        <v>116</v>
      </c>
      <c r="D49" s="78">
        <f>SUM(MIN(B38,D38),MIN(B39,D39),MIN(B40,D40),MIN(B41,D41),MIN(B42,D42),MIN(B43,D43),MIN(B44,D44))</f>
        <v>0</v>
      </c>
      <c r="G49" s="86" t="s">
        <v>86</v>
      </c>
      <c r="H49" s="86"/>
      <c r="I49" s="26"/>
      <c r="K49" s="23" t="s">
        <v>68</v>
      </c>
      <c r="P49" s="23" t="s">
        <v>69</v>
      </c>
      <c r="U49" s="60"/>
      <c r="V49" s="61"/>
      <c r="W49" s="61"/>
      <c r="X49" s="61"/>
      <c r="Y49" s="62"/>
      <c r="Z49" s="60"/>
      <c r="AA49" s="61"/>
      <c r="AB49" s="61"/>
      <c r="AC49" s="61"/>
      <c r="AD49" s="62"/>
      <c r="AE49" s="43"/>
    </row>
    <row r="50" spans="1:31" x14ac:dyDescent="0.25">
      <c r="A50" s="87" t="s">
        <v>84</v>
      </c>
      <c r="D50" s="78">
        <v>47.5</v>
      </c>
      <c r="G50" s="87" t="s">
        <v>87</v>
      </c>
      <c r="H50" s="87"/>
      <c r="I50" s="79"/>
      <c r="U50" s="60"/>
      <c r="V50" s="61"/>
      <c r="W50" s="61"/>
      <c r="X50" s="61"/>
      <c r="Y50" s="62"/>
      <c r="Z50" s="60"/>
      <c r="AA50" s="61"/>
      <c r="AB50" s="61"/>
      <c r="AC50" s="61"/>
      <c r="AD50" s="62"/>
      <c r="AE50" s="43"/>
    </row>
    <row r="51" spans="1:31" x14ac:dyDescent="0.25">
      <c r="A51" s="86" t="s">
        <v>117</v>
      </c>
      <c r="D51" s="93">
        <f>D49-D50</f>
        <v>-47.5</v>
      </c>
      <c r="G51" s="87" t="s">
        <v>88</v>
      </c>
      <c r="H51" s="87"/>
      <c r="I51" s="79"/>
      <c r="U51" s="60"/>
      <c r="V51" s="61"/>
      <c r="W51" s="61"/>
      <c r="X51" s="61"/>
      <c r="Y51" s="62"/>
      <c r="Z51" s="61"/>
      <c r="AA51" s="61"/>
      <c r="AB51" s="61"/>
      <c r="AC51" s="61"/>
      <c r="AD51" s="62"/>
      <c r="AE51" s="81"/>
    </row>
    <row r="52" spans="1:31" x14ac:dyDescent="0.25">
      <c r="A52" s="80" t="s">
        <v>85</v>
      </c>
      <c r="D52" s="79" t="str">
        <f>IF(OR(D51&lt;=0,D45&lt;=0),"Keine Erstattung!",D51)</f>
        <v>Keine Erstattung!</v>
      </c>
      <c r="G52" s="86" t="s">
        <v>95</v>
      </c>
      <c r="H52" s="86"/>
      <c r="I52" s="79" t="str">
        <f>IF(OR(F27=0,F31&lt;5),"Keine Erstattung!","")</f>
        <v>Keine Erstattung!</v>
      </c>
      <c r="U52" s="82"/>
      <c r="V52" s="83"/>
      <c r="W52" s="83"/>
      <c r="X52" s="83"/>
      <c r="Y52" s="84"/>
      <c r="Z52" s="83"/>
      <c r="AA52" s="83"/>
      <c r="AB52" s="83"/>
      <c r="AC52" s="83"/>
      <c r="AD52" s="84"/>
      <c r="AE52" s="81"/>
    </row>
    <row r="53" spans="1:31" x14ac:dyDescent="0.25">
      <c r="A53" s="23" t="s">
        <v>120</v>
      </c>
      <c r="J53" s="30" t="s">
        <v>96</v>
      </c>
      <c r="K53" s="23" t="s">
        <v>121</v>
      </c>
      <c r="T53" s="30" t="s">
        <v>97</v>
      </c>
      <c r="U53" s="23" t="s">
        <v>121</v>
      </c>
      <c r="AD53" s="30" t="s">
        <v>98</v>
      </c>
    </row>
  </sheetData>
  <sheetProtection algorithmName="SHA-512" hashValue="3ddYuJoxpViO9ZWkwIhHrOf9YPHZZo+jLXvQBAoHa6R1xd4Lq67Ai7DGONwHU12VdNWE8owWKW1drb7MaVLKrg==" saltValue="53RhvukP5B3AQykCkk2hIQ==" spinCount="100000" sheet="1" objects="1" scenarios="1" selectLockedCells="1"/>
  <mergeCells count="25">
    <mergeCell ref="V11:Z11"/>
    <mergeCell ref="X8:Y8"/>
    <mergeCell ref="U6:AD6"/>
    <mergeCell ref="V10:Z10"/>
    <mergeCell ref="U5:Z5"/>
    <mergeCell ref="AA5:AD5"/>
    <mergeCell ref="Q20:S20"/>
    <mergeCell ref="C6:H6"/>
    <mergeCell ref="C5:H5"/>
    <mergeCell ref="C14:D14"/>
    <mergeCell ref="B19:D19"/>
    <mergeCell ref="B18:D18"/>
    <mergeCell ref="B17:D17"/>
    <mergeCell ref="B16:D16"/>
    <mergeCell ref="B15:D15"/>
    <mergeCell ref="L20:N20"/>
    <mergeCell ref="M19:P19"/>
    <mergeCell ref="G18:I18"/>
    <mergeCell ref="G17:I17"/>
    <mergeCell ref="G16:I16"/>
    <mergeCell ref="O30:S30"/>
    <mergeCell ref="K30:M30"/>
    <mergeCell ref="M23:Q23"/>
    <mergeCell ref="M22:Q22"/>
    <mergeCell ref="M21:Q21"/>
  </mergeCells>
  <pageMargins left="0.51041666666666663" right="0.29166666666666669" top="0.3125" bottom="0.29166666666666669" header="0.3" footer="0.3"/>
  <pageSetup paperSize="9" orientation="portrait" r:id="rId1"/>
  <headerFooter differentFirst="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0000000}">
          <x14:formula1>
            <xm:f>'Tarifgebiete ÖPNV'!$N$3:$N$10</xm:f>
          </x14:formula1>
          <xm:sqref>I27 F27</xm:sqref>
        </x14:dataValidation>
        <x14:dataValidation type="list" allowBlank="1" showInputMessage="1" showErrorMessage="1" xr:uid="{00000000-0002-0000-0000-000001000000}">
          <x14:formula1>
            <xm:f>'Tarifgebiete ÖPNV'!$O$3:$O$6</xm:f>
          </x14:formula1>
          <xm:sqref>J10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38"/>
  <sheetViews>
    <sheetView topLeftCell="A15" workbookViewId="0">
      <selection activeCell="C38" sqref="C38"/>
    </sheetView>
  </sheetViews>
  <sheetFormatPr baseColWidth="10" defaultRowHeight="15" x14ac:dyDescent="0.25"/>
  <cols>
    <col min="2" max="7" width="10.28515625" customWidth="1"/>
  </cols>
  <sheetData>
    <row r="1" spans="1:15" x14ac:dyDescent="0.25">
      <c r="A1" s="4" t="s">
        <v>100</v>
      </c>
    </row>
    <row r="2" spans="1:15" x14ac:dyDescent="0.25">
      <c r="A2" s="5"/>
      <c r="B2" s="5"/>
      <c r="C2" s="88"/>
      <c r="D2" s="88"/>
      <c r="E2" s="88"/>
      <c r="F2" s="88"/>
      <c r="G2" s="88"/>
      <c r="H2" s="88"/>
      <c r="I2" s="88"/>
      <c r="J2" s="88"/>
      <c r="K2" s="89"/>
      <c r="L2" s="89"/>
      <c r="N2" t="s">
        <v>72</v>
      </c>
      <c r="O2" t="s">
        <v>101</v>
      </c>
    </row>
    <row r="3" spans="1:15" x14ac:dyDescent="0.25">
      <c r="B3" s="5" t="s">
        <v>28</v>
      </c>
      <c r="D3" s="5"/>
      <c r="E3" s="5"/>
      <c r="F3" s="5"/>
      <c r="G3" s="5"/>
      <c r="H3" s="91"/>
      <c r="N3" s="13" t="s">
        <v>71</v>
      </c>
      <c r="O3" t="s">
        <v>123</v>
      </c>
    </row>
    <row r="4" spans="1:15" ht="15.75" thickBot="1" x14ac:dyDescent="0.3">
      <c r="A4" s="90" t="s">
        <v>27</v>
      </c>
      <c r="B4" s="98">
        <v>45839</v>
      </c>
      <c r="C4" s="98">
        <v>45870</v>
      </c>
      <c r="D4" s="98">
        <v>45901</v>
      </c>
      <c r="E4" s="98">
        <v>45931</v>
      </c>
      <c r="F4" s="98">
        <v>45962</v>
      </c>
      <c r="G4" s="98">
        <v>45992</v>
      </c>
      <c r="H4" s="117">
        <v>46023</v>
      </c>
      <c r="I4" s="90" t="s">
        <v>41</v>
      </c>
      <c r="J4" s="90" t="s">
        <v>29</v>
      </c>
      <c r="K4" s="90" t="s">
        <v>30</v>
      </c>
      <c r="L4" s="90"/>
      <c r="M4" s="1"/>
      <c r="N4" s="13" t="s">
        <v>73</v>
      </c>
      <c r="O4" s="12" t="s">
        <v>124</v>
      </c>
    </row>
    <row r="5" spans="1:15" x14ac:dyDescent="0.25">
      <c r="A5" s="88" t="str">
        <f>"1a"</f>
        <v>1a</v>
      </c>
      <c r="B5" s="106"/>
      <c r="C5" s="7"/>
      <c r="D5" s="7"/>
      <c r="E5" s="7"/>
      <c r="F5" s="7"/>
      <c r="G5" s="7"/>
      <c r="H5" s="92"/>
      <c r="I5" s="7"/>
      <c r="J5" s="7"/>
      <c r="K5" s="8"/>
      <c r="L5" s="5"/>
      <c r="M5" s="8"/>
      <c r="N5" s="14">
        <v>3</v>
      </c>
      <c r="O5" s="12" t="s">
        <v>125</v>
      </c>
    </row>
    <row r="6" spans="1:15" x14ac:dyDescent="0.25">
      <c r="A6" s="88" t="str">
        <f>"1b"</f>
        <v>1b</v>
      </c>
      <c r="B6" s="109">
        <v>58</v>
      </c>
      <c r="C6" s="7">
        <v>58</v>
      </c>
      <c r="D6" s="7">
        <v>58</v>
      </c>
      <c r="E6" s="7">
        <v>58</v>
      </c>
      <c r="F6" s="7">
        <v>58</v>
      </c>
      <c r="G6" s="7">
        <v>58</v>
      </c>
      <c r="H6" s="92">
        <v>63</v>
      </c>
      <c r="I6" s="7">
        <f>SUM(B6:H6)</f>
        <v>411</v>
      </c>
      <c r="J6" s="7">
        <f>$D$19</f>
        <v>70</v>
      </c>
      <c r="K6" s="8">
        <f t="shared" ref="K6:K14" si="0">I6-J6</f>
        <v>341</v>
      </c>
      <c r="L6" s="5"/>
      <c r="M6" s="8"/>
      <c r="N6" s="14">
        <v>4</v>
      </c>
      <c r="O6" s="12" t="s">
        <v>126</v>
      </c>
    </row>
    <row r="7" spans="1:15" x14ac:dyDescent="0.25">
      <c r="A7" s="88" t="str">
        <f>"2a"</f>
        <v>2a</v>
      </c>
      <c r="B7" s="109">
        <v>58</v>
      </c>
      <c r="C7" s="7">
        <v>58</v>
      </c>
      <c r="D7" s="7">
        <v>58</v>
      </c>
      <c r="E7" s="7">
        <v>58</v>
      </c>
      <c r="F7" s="7">
        <v>58</v>
      </c>
      <c r="G7" s="7">
        <v>58</v>
      </c>
      <c r="H7" s="92">
        <v>63</v>
      </c>
      <c r="I7" s="7">
        <f t="shared" ref="I7:I14" si="1">SUM(B7:H7)</f>
        <v>411</v>
      </c>
      <c r="J7" s="7">
        <f t="shared" ref="J7:J14" si="2">$D$19</f>
        <v>70</v>
      </c>
      <c r="K7" s="8">
        <f t="shared" si="0"/>
        <v>341</v>
      </c>
      <c r="L7" s="5"/>
      <c r="M7" s="8"/>
      <c r="N7" s="14">
        <v>5</v>
      </c>
    </row>
    <row r="8" spans="1:15" x14ac:dyDescent="0.25">
      <c r="A8" s="88" t="str">
        <f>"2b"</f>
        <v>2b</v>
      </c>
      <c r="B8" s="109">
        <v>58</v>
      </c>
      <c r="C8" s="7">
        <v>58</v>
      </c>
      <c r="D8" s="7">
        <v>58</v>
      </c>
      <c r="E8" s="7">
        <v>58</v>
      </c>
      <c r="F8" s="7">
        <v>58</v>
      </c>
      <c r="G8" s="7">
        <v>58</v>
      </c>
      <c r="H8" s="92">
        <v>63</v>
      </c>
      <c r="I8" s="7">
        <f t="shared" si="1"/>
        <v>411</v>
      </c>
      <c r="J8" s="7">
        <f t="shared" si="2"/>
        <v>70</v>
      </c>
      <c r="K8" s="8">
        <f t="shared" si="0"/>
        <v>341</v>
      </c>
      <c r="L8" s="5"/>
      <c r="M8" s="8"/>
      <c r="N8" s="14">
        <v>6</v>
      </c>
    </row>
    <row r="9" spans="1:15" x14ac:dyDescent="0.25">
      <c r="A9" s="88">
        <v>3</v>
      </c>
      <c r="B9" s="109">
        <v>58</v>
      </c>
      <c r="C9" s="7">
        <v>58</v>
      </c>
      <c r="D9" s="7">
        <v>58</v>
      </c>
      <c r="E9" s="7">
        <v>58</v>
      </c>
      <c r="F9" s="7">
        <v>58</v>
      </c>
      <c r="G9" s="7">
        <v>58</v>
      </c>
      <c r="H9" s="92">
        <v>63</v>
      </c>
      <c r="I9" s="7">
        <f t="shared" si="1"/>
        <v>411</v>
      </c>
      <c r="J9" s="7">
        <f t="shared" si="2"/>
        <v>70</v>
      </c>
      <c r="K9" s="8">
        <f t="shared" si="0"/>
        <v>341</v>
      </c>
      <c r="L9" s="5"/>
      <c r="M9" s="8"/>
      <c r="N9" s="14">
        <v>7</v>
      </c>
    </row>
    <row r="10" spans="1:15" x14ac:dyDescent="0.25">
      <c r="A10" s="88">
        <v>4</v>
      </c>
      <c r="B10" s="109">
        <v>58</v>
      </c>
      <c r="C10" s="7">
        <v>58</v>
      </c>
      <c r="D10" s="7">
        <v>58</v>
      </c>
      <c r="E10" s="7">
        <v>58</v>
      </c>
      <c r="F10" s="7">
        <v>58</v>
      </c>
      <c r="G10" s="7">
        <v>58</v>
      </c>
      <c r="H10" s="92">
        <v>63</v>
      </c>
      <c r="I10" s="7">
        <f t="shared" si="1"/>
        <v>411</v>
      </c>
      <c r="J10" s="7">
        <f t="shared" si="2"/>
        <v>70</v>
      </c>
      <c r="K10" s="8">
        <f t="shared" si="0"/>
        <v>341</v>
      </c>
      <c r="L10" s="5"/>
      <c r="M10" s="8"/>
      <c r="N10" s="14">
        <v>8</v>
      </c>
    </row>
    <row r="11" spans="1:15" x14ac:dyDescent="0.25">
      <c r="A11" s="88">
        <v>5</v>
      </c>
      <c r="B11" s="109">
        <v>58</v>
      </c>
      <c r="C11" s="7">
        <v>58</v>
      </c>
      <c r="D11" s="7">
        <v>58</v>
      </c>
      <c r="E11" s="7">
        <v>58</v>
      </c>
      <c r="F11" s="7">
        <v>58</v>
      </c>
      <c r="G11" s="7">
        <v>58</v>
      </c>
      <c r="H11" s="92">
        <v>63</v>
      </c>
      <c r="I11" s="7">
        <f t="shared" si="1"/>
        <v>411</v>
      </c>
      <c r="J11" s="7">
        <f t="shared" si="2"/>
        <v>70</v>
      </c>
      <c r="K11" s="8">
        <f t="shared" si="0"/>
        <v>341</v>
      </c>
      <c r="L11" s="5"/>
      <c r="M11" s="8"/>
    </row>
    <row r="12" spans="1:15" x14ac:dyDescent="0.25">
      <c r="A12" s="89">
        <v>6</v>
      </c>
      <c r="B12" s="109">
        <v>58</v>
      </c>
      <c r="C12" s="7">
        <v>58</v>
      </c>
      <c r="D12" s="7">
        <v>58</v>
      </c>
      <c r="E12" s="7">
        <v>58</v>
      </c>
      <c r="F12" s="7">
        <v>58</v>
      </c>
      <c r="G12" s="7">
        <v>58</v>
      </c>
      <c r="H12" s="92">
        <v>63</v>
      </c>
      <c r="I12" s="7">
        <f t="shared" si="1"/>
        <v>411</v>
      </c>
      <c r="J12" s="7">
        <f t="shared" si="2"/>
        <v>70</v>
      </c>
      <c r="K12" s="8">
        <f t="shared" si="0"/>
        <v>341</v>
      </c>
      <c r="L12" s="5"/>
      <c r="M12" s="8"/>
    </row>
    <row r="13" spans="1:15" x14ac:dyDescent="0.25">
      <c r="A13" s="89">
        <v>7</v>
      </c>
      <c r="B13" s="109">
        <v>58</v>
      </c>
      <c r="C13" s="7">
        <v>58</v>
      </c>
      <c r="D13" s="7">
        <v>58</v>
      </c>
      <c r="E13" s="7">
        <v>58</v>
      </c>
      <c r="F13" s="7">
        <v>58</v>
      </c>
      <c r="G13" s="7">
        <v>58</v>
      </c>
      <c r="H13" s="92">
        <v>63</v>
      </c>
      <c r="I13" s="7">
        <f t="shared" si="1"/>
        <v>411</v>
      </c>
      <c r="J13" s="7">
        <f t="shared" si="2"/>
        <v>70</v>
      </c>
      <c r="K13" s="8">
        <f t="shared" si="0"/>
        <v>341</v>
      </c>
      <c r="L13" s="5"/>
      <c r="M13" s="8"/>
    </row>
    <row r="14" spans="1:15" x14ac:dyDescent="0.25">
      <c r="A14" s="89">
        <v>8</v>
      </c>
      <c r="B14" s="109">
        <v>58</v>
      </c>
      <c r="C14" s="7">
        <v>58</v>
      </c>
      <c r="D14" s="7">
        <v>58</v>
      </c>
      <c r="E14" s="7">
        <v>58</v>
      </c>
      <c r="F14" s="7">
        <v>58</v>
      </c>
      <c r="G14" s="7">
        <v>58</v>
      </c>
      <c r="H14" s="92">
        <v>63</v>
      </c>
      <c r="I14" s="7">
        <f t="shared" si="1"/>
        <v>411</v>
      </c>
      <c r="J14" s="7">
        <f t="shared" si="2"/>
        <v>70</v>
      </c>
      <c r="K14" s="8">
        <f t="shared" si="0"/>
        <v>341</v>
      </c>
      <c r="L14" s="5"/>
      <c r="M14" s="8"/>
    </row>
    <row r="15" spans="1:15" x14ac:dyDescent="0.25">
      <c r="A15" s="5"/>
      <c r="B15" s="7"/>
      <c r="C15" s="7"/>
      <c r="D15" s="7"/>
      <c r="E15" s="7"/>
      <c r="F15" s="7"/>
      <c r="G15" s="7"/>
      <c r="H15" s="7"/>
      <c r="I15" s="7"/>
      <c r="J15" s="7"/>
      <c r="K15" s="7"/>
    </row>
    <row r="16" spans="1:15" x14ac:dyDescent="0.25">
      <c r="A16" s="9"/>
      <c r="B16" s="8"/>
      <c r="C16" s="8"/>
      <c r="D16" s="8"/>
      <c r="E16" s="8"/>
      <c r="F16" s="8"/>
      <c r="G16" s="8"/>
      <c r="H16" s="8"/>
      <c r="I16" s="8"/>
      <c r="J16" s="8"/>
      <c r="K16" s="8"/>
    </row>
    <row r="18" spans="1:12" x14ac:dyDescent="0.25">
      <c r="A18" s="4"/>
      <c r="B18" s="4"/>
    </row>
    <row r="19" spans="1:12" x14ac:dyDescent="0.25">
      <c r="A19" t="s">
        <v>29</v>
      </c>
      <c r="C19" t="s">
        <v>31</v>
      </c>
      <c r="D19" s="6">
        <f>C38</f>
        <v>70</v>
      </c>
      <c r="E19" t="s">
        <v>32</v>
      </c>
      <c r="L19" s="4"/>
    </row>
    <row r="20" spans="1:12" x14ac:dyDescent="0.25">
      <c r="C20" s="9"/>
      <c r="D20" s="6"/>
    </row>
    <row r="22" spans="1:12" x14ac:dyDescent="0.25">
      <c r="A22" s="4" t="s">
        <v>33</v>
      </c>
      <c r="C22" s="10">
        <v>0.13</v>
      </c>
      <c r="D22" t="s">
        <v>34</v>
      </c>
    </row>
    <row r="23" spans="1:12" x14ac:dyDescent="0.25">
      <c r="C23" s="10">
        <v>0.05</v>
      </c>
      <c r="D23" t="s">
        <v>35</v>
      </c>
    </row>
    <row r="24" spans="1:12" x14ac:dyDescent="0.25">
      <c r="C24" s="10">
        <v>0.03</v>
      </c>
      <c r="D24" t="s">
        <v>36</v>
      </c>
    </row>
    <row r="26" spans="1:12" x14ac:dyDescent="0.25">
      <c r="H26" s="11"/>
    </row>
    <row r="27" spans="1:12" x14ac:dyDescent="0.25">
      <c r="A27" s="4" t="s">
        <v>119</v>
      </c>
      <c r="B27" s="4"/>
    </row>
    <row r="28" spans="1:12" x14ac:dyDescent="0.25">
      <c r="A28" s="4"/>
    </row>
    <row r="29" spans="1:12" x14ac:dyDescent="0.25">
      <c r="B29" t="s">
        <v>37</v>
      </c>
      <c r="C29" s="9" t="s">
        <v>29</v>
      </c>
      <c r="E29" s="4" t="s">
        <v>38</v>
      </c>
    </row>
    <row r="30" spans="1:12" x14ac:dyDescent="0.25">
      <c r="A30" t="s">
        <v>114</v>
      </c>
      <c r="B30" s="111">
        <v>18</v>
      </c>
      <c r="C30" s="112">
        <f>4*2.5</f>
        <v>10</v>
      </c>
      <c r="E30" s="11">
        <v>1</v>
      </c>
      <c r="F30" t="s">
        <v>23</v>
      </c>
    </row>
    <row r="31" spans="1:12" x14ac:dyDescent="0.25">
      <c r="A31" t="s">
        <v>103</v>
      </c>
      <c r="B31" s="111">
        <v>20</v>
      </c>
      <c r="C31" s="113">
        <v>10</v>
      </c>
      <c r="E31" s="11">
        <v>2</v>
      </c>
      <c r="F31" t="s">
        <v>34</v>
      </c>
    </row>
    <row r="32" spans="1:12" x14ac:dyDescent="0.25">
      <c r="A32" s="5" t="s">
        <v>104</v>
      </c>
      <c r="B32" s="112">
        <v>22</v>
      </c>
      <c r="C32" s="114">
        <v>10</v>
      </c>
      <c r="E32" s="11">
        <v>3</v>
      </c>
      <c r="F32" t="s">
        <v>39</v>
      </c>
    </row>
    <row r="33" spans="1:9" x14ac:dyDescent="0.25">
      <c r="A33" t="s">
        <v>105</v>
      </c>
      <c r="B33" s="112">
        <v>12</v>
      </c>
      <c r="C33" s="111">
        <v>5</v>
      </c>
      <c r="E33" s="11">
        <v>4</v>
      </c>
      <c r="F33" t="s">
        <v>40</v>
      </c>
    </row>
    <row r="34" spans="1:9" x14ac:dyDescent="0.25">
      <c r="A34" s="5" t="s">
        <v>106</v>
      </c>
      <c r="B34" s="112">
        <v>19</v>
      </c>
      <c r="C34" s="114">
        <v>12.5</v>
      </c>
    </row>
    <row r="35" spans="1:9" x14ac:dyDescent="0.25">
      <c r="A35" t="s">
        <v>107</v>
      </c>
      <c r="B35" s="112">
        <v>14</v>
      </c>
      <c r="C35" s="114">
        <v>12.5</v>
      </c>
    </row>
    <row r="36" spans="1:9" x14ac:dyDescent="0.25">
      <c r="A36" s="5" t="s">
        <v>108</v>
      </c>
      <c r="B36" s="112">
        <v>18</v>
      </c>
      <c r="C36" s="114">
        <v>10</v>
      </c>
    </row>
    <row r="37" spans="1:9" x14ac:dyDescent="0.25">
      <c r="A37" s="5"/>
      <c r="B37" s="115"/>
      <c r="C37" s="111"/>
      <c r="I37" s="9"/>
    </row>
    <row r="38" spans="1:9" x14ac:dyDescent="0.25">
      <c r="A38" s="4" t="s">
        <v>41</v>
      </c>
      <c r="B38" s="116">
        <f>SUM(B30:B36)</f>
        <v>123</v>
      </c>
      <c r="C38" s="111">
        <f>SUM(C30:C36)</f>
        <v>70</v>
      </c>
    </row>
  </sheetData>
  <sheetProtection selectLockedCells="1" selectUnlockedCells="1"/>
  <sortState xmlns:xlrd2="http://schemas.microsoft.com/office/spreadsheetml/2017/richdata2" ref="N3:N6">
    <sortCondition ref="N3"/>
  </sortState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Antrag</vt:lpstr>
      <vt:lpstr>Tarifgebiete ÖPNV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2026-03-30T06:30:15Z</dcterms:modified>
</cp:coreProperties>
</file>